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225" windowHeight="11850" activeTab="0"/>
  </bookViews>
  <sheets>
    <sheet name="2018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<sst xmlns="http://schemas.openxmlformats.org/spreadsheetml/2006/main" count="311" uniqueCount="158">
  <si>
    <t>МЕРОПРИЯТИЯ</t>
  </si>
  <si>
    <t>Исполнители</t>
  </si>
  <si>
    <t>Срок исполнения</t>
  </si>
  <si>
    <t>Ожидаемый непосредственный результат (краткое описание)</t>
  </si>
  <si>
    <t>Код бюджетной классификации</t>
  </si>
  <si>
    <t>Финансирование, тыс.руб.</t>
  </si>
  <si>
    <t>2014-2020</t>
  </si>
  <si>
    <t>Ц415190</t>
  </si>
  <si>
    <t>Ц417016</t>
  </si>
  <si>
    <t>Ц415147</t>
  </si>
  <si>
    <t>Ц415148</t>
  </si>
  <si>
    <t>ИТОГО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</si>
  <si>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</si>
  <si>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</si>
  <si>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</si>
  <si>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</si>
  <si>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</si>
  <si>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</si>
  <si>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</si>
  <si>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Приложение № 1</t>
  </si>
  <si>
    <t>к постановлению администрации</t>
  </si>
  <si>
    <t>Комсомольского района</t>
  </si>
  <si>
    <t>Ц417015</t>
  </si>
  <si>
    <t>Ц414039 (4)</t>
  </si>
  <si>
    <t>Ц414039 (2)</t>
  </si>
  <si>
    <t>Ц414042</t>
  </si>
  <si>
    <t>Ц410970150</t>
  </si>
  <si>
    <t>Администрация района</t>
  </si>
  <si>
    <t>Содержание муниципальных учреждений культуры культурно-досугового типа</t>
  </si>
  <si>
    <t>Ц410740390 (4)</t>
  </si>
  <si>
    <t>Ц410740390 (2)</t>
  </si>
  <si>
    <t>Администрация района, МБУК "ЦБС Комсомольского района"</t>
  </si>
  <si>
    <t>Обеспечение сохранности и использования музейного фонда. Внедрение информационных технологий и создание качественных электронных ресурсов музеев. Создание новых музейных экспозиций, выставок, увеличение их посещений. Оказание содействия в создании общественных объединений мастеров народных худождественных промыслов и ремесленников Комсомольского района, поддержка их творческой деятельности</t>
  </si>
  <si>
    <t>Ц415144</t>
  </si>
  <si>
    <t>Ц414041 (2)</t>
  </si>
  <si>
    <t>Ц414040 (4)</t>
  </si>
  <si>
    <t>Повышение качества и доступности услуг библиотек, регулярное поступление в библиотеки новой литературы на различных видах носителей, в т.ч. Специализированных, и обеспечение норматива пополнения книжных фондов, пополнение электронных ресурсов библиотек</t>
  </si>
  <si>
    <t>Ц414041 (4)</t>
  </si>
  <si>
    <t>Обеспечение норматива пополнения книжных фондов - 250 книг в год на 1000 человек</t>
  </si>
  <si>
    <t>Ц410251440</t>
  </si>
  <si>
    <t>Обеспечение свободного доступа населения к информатизации деятельности библиотек</t>
  </si>
  <si>
    <t>Ц410251460</t>
  </si>
  <si>
    <t>Содержание муниципальной библиотеки</t>
  </si>
  <si>
    <t>Содержание муниципального архива</t>
  </si>
  <si>
    <t>Ц411018</t>
  </si>
  <si>
    <t>Организация и проведение мероприятий</t>
  </si>
  <si>
    <t xml:space="preserve">в 2014 году - </t>
  </si>
  <si>
    <t xml:space="preserve">в 2015 году - </t>
  </si>
  <si>
    <t xml:space="preserve">в 2016 году - </t>
  </si>
  <si>
    <t xml:space="preserve">в 2017 году - </t>
  </si>
  <si>
    <t xml:space="preserve">в 2018 году - </t>
  </si>
  <si>
    <t xml:space="preserve">в 2019 году - </t>
  </si>
  <si>
    <t xml:space="preserve">в 2020 году - </t>
  </si>
  <si>
    <t>ОСНОВНОЕ МЕРОПРИЯТИЕ 1.Развитие библиотечного дела</t>
  </si>
  <si>
    <t>1.2. Комплектование книжных фондов библиотек муниципальных образований и государственных библиотек городов Москвы и Санкт-Петербурга за счет иных межбюджетных трансфертов, предоставляемых из федерального бюджета</t>
  </si>
  <si>
    <t>1.1. Обеспечение деятельности государственных библиотек</t>
  </si>
  <si>
    <t>1.3.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 за счет иных межбюджетных трансфертов, предоставляемых из федерального бюджета</t>
  </si>
  <si>
    <t>2.1. Обеспечение деятельности муниципальных музеев</t>
  </si>
  <si>
    <t>Ц410340760 (4)</t>
  </si>
  <si>
    <t>Ц410340760 (2)</t>
  </si>
  <si>
    <t>ОСНОВНОЕ МЕРОПРИЯТИЕ 3. Развитие архивного дела</t>
  </si>
  <si>
    <t>3.1. Обеспечение деятельности муниципальных архивных учреждений</t>
  </si>
  <si>
    <t>4.1. Обеспечение деятельности театров, концертных и других организаций исполнительских искусств</t>
  </si>
  <si>
    <t>Содержание народных коллективов художественного творчества района</t>
  </si>
  <si>
    <t>Ц410540420</t>
  </si>
  <si>
    <t>Ц411007</t>
  </si>
  <si>
    <t>Администрация района, МБУК "ЦКС Комсомольского района", администрации сельских поселений района</t>
  </si>
  <si>
    <t xml:space="preserve"> </t>
  </si>
  <si>
    <t>Администрация Комсомольского района</t>
  </si>
  <si>
    <t>Администрация район</t>
  </si>
  <si>
    <t>Ц411071200</t>
  </si>
  <si>
    <t>Ц410751470</t>
  </si>
  <si>
    <t>Ц410751480</t>
  </si>
  <si>
    <t>Ц410240410 (4)</t>
  </si>
  <si>
    <t>Ц410240410 (2)</t>
  </si>
  <si>
    <t>Ц411011200</t>
  </si>
  <si>
    <t>Количество посещений общедоступных библиотек (на 1 жителя в год), посещений</t>
  </si>
  <si>
    <t>Количество библиографических записей в сводном электронном каталоге библиотек России, единиц</t>
  </si>
  <si>
    <t>Доля общедоступных каталогов библиотек, переведенных в электронный вид, в общем количестве, %</t>
  </si>
  <si>
    <t>Количество выставочных проектов, осуществляемых в Комсомольском районе, % по отношению к 2012 году</t>
  </si>
  <si>
    <t>Показатель (индикатор) подпрограммы, увязанный с основным мероприятием 4</t>
  </si>
  <si>
    <t>Количество посещений театрально-концертных мероприятий, тыс. человек</t>
  </si>
  <si>
    <t>Среднее число зрителей на мероприятиях театрально-концертных учреждений (на 1 тыс. жителей), человек</t>
  </si>
  <si>
    <t>Количество стипендиатов среди выдающихся деятелей культуры и искусства и молодых талантливых авторов, единиц</t>
  </si>
  <si>
    <t>Показатель (индикатор) подпрограммы, увязанный с основным мероприятием 5</t>
  </si>
  <si>
    <t>Удельный вес населения, участвующего в платных культурно-досуговых мероприятиях и клубных формированиях, %</t>
  </si>
  <si>
    <t>Уровень удовлетворенности населения качеством предоставления государственных и муниципальных услуг в сфере культуры, %</t>
  </si>
  <si>
    <t>Показатель (индикатор) подпрограммы, увязанный с основным мероприятием 7</t>
  </si>
  <si>
    <t>Показатель (индикатор) подпрограммы, увязанный с основным мероприятием 6</t>
  </si>
  <si>
    <t>Источники финансирования</t>
  </si>
  <si>
    <t>Главный распорядитель бюджетных средств</t>
  </si>
  <si>
    <t>Раздел, подраздел</t>
  </si>
  <si>
    <t>Целевая статья расходов</t>
  </si>
  <si>
    <t>Группа (подгруппа) вида расходов</t>
  </si>
  <si>
    <t>всего</t>
  </si>
  <si>
    <t>федеральный бюджет</t>
  </si>
  <si>
    <t>республиканский бюджет Чувашской Республики</t>
  </si>
  <si>
    <t>внебюджетные источники</t>
  </si>
  <si>
    <t>0801</t>
  </si>
  <si>
    <t>бюджет Комсомольского района</t>
  </si>
  <si>
    <t>бюджеты сельских поселений Комсомольского района</t>
  </si>
  <si>
    <t>Ц414040 (2)</t>
  </si>
  <si>
    <t>бюджет сельских поселений Комсомольского района</t>
  </si>
  <si>
    <t>Ц4107L5580</t>
  </si>
  <si>
    <t>Ц4102L5193</t>
  </si>
  <si>
    <t>3.2. Обеспечение хранения, комплектования, учета и использования архивных документов муниципальных образований</t>
  </si>
  <si>
    <t>0113</t>
  </si>
  <si>
    <t>Ц410470920</t>
  </si>
  <si>
    <t>ОСНОВНОЕ МЕРОПРИЯТИЕ 5. Развитие образования в сфере культуры и искусства</t>
  </si>
  <si>
    <t>5.1. Укрепление материально-технической базы и оснащение оборудованием детских школ искусств в рамках поддержки отрасли культуры</t>
  </si>
  <si>
    <t>0703</t>
  </si>
  <si>
    <t>Ц4106L5191</t>
  </si>
  <si>
    <t>ОСНОВНОЕ МЕРОПРИЯТИЕ 6.Сохранение и развитие народного творчества</t>
  </si>
  <si>
    <t>6.1. Обеспечение деятельности учреждений в сфере культурно-досугового обслуживания населения</t>
  </si>
  <si>
    <t>6.2. Модернизация учреждений культурно-досугового типа и народного творчества</t>
  </si>
  <si>
    <t>6.3. Государственная поддержка муниципальных учреждений культуры за счет иных межбюджетных трансфертов, предоставляемых из федерального бюджета</t>
  </si>
  <si>
    <t>6.4. Государственная поддержка лучших работников муниципальных учреждений культуры, находящихся на территории сельских поселений, за счет иных межбюджетных трансфертов, предоставляемых из федерального бюджета</t>
  </si>
  <si>
    <t>6.5. Выплата денежного поощрения лучшим муниципальным учреждениям культуры, находящимся на территориях сельских поселений, и их работникам в рамках поддержки отрасли культуры</t>
  </si>
  <si>
    <t>Ц4107L5194</t>
  </si>
  <si>
    <t>подпрограммы "Развитие культуры в Чувашской Республике"</t>
  </si>
  <si>
    <t>Подпрограммы "Развитие культуры в Чувашской Республике"</t>
  </si>
  <si>
    <t>7.1. Укрепление материально-технической базы учреждений в сфере культурно-досугового обслуживания населения</t>
  </si>
  <si>
    <t>Ц4114S7090</t>
  </si>
  <si>
    <t>Учреждения образования Комсомольского района</t>
  </si>
  <si>
    <t>7.2. Осуществление капитального ремонта и текущего ремонта объектов социально-культурной сферы муниципальных образований</t>
  </si>
  <si>
    <t>Администрации сельских поселений Комсомольского района</t>
  </si>
  <si>
    <t>Администрация района, МБУК "ЦКС Комсомольского района", администрации сельских поселений Комсомольского района</t>
  </si>
  <si>
    <t>Ц411070160</t>
  </si>
  <si>
    <t>0804</t>
  </si>
  <si>
    <t>!</t>
  </si>
  <si>
    <t>6.6. Обеспечение развития и укрепления материально-технической базы домов культуры в населенных пунктах с числом жителей до 50 тысяч человек</t>
  </si>
  <si>
    <t>10. Подготовка и проведение празднования на федеральном уровне памятных дат субъектов Российской Федерации</t>
  </si>
  <si>
    <t>Ц411L5090</t>
  </si>
  <si>
    <t>Показатель (индикатор) подпрограммы, увязанный с основным мероприятием 1</t>
  </si>
  <si>
    <t>100</t>
  </si>
  <si>
    <t>Наименование основных мероприятий, мероприятий, реализуемых в рамках основных мероприятий</t>
  </si>
  <si>
    <t>ОСНОВНОЕ МЕРОПРИЯТИЕ 2.Развитие музейного дела</t>
  </si>
  <si>
    <t>Показатель (индикатор) подпрограммы, увязанный с основным мероприятием 2</t>
  </si>
  <si>
    <t>Посещаемость государственных и муниципальных музеев (на 1 жителя в год), единиц</t>
  </si>
  <si>
    <t>Доля представленных (во всех формах) зрителю музейных предметов в общем количестве музейных предметов основного фонда, %</t>
  </si>
  <si>
    <t>Обеспечение сохранности и использования музейного фонда. Внедрение информационных технологий и создание качественных электронных ресурсов музеев. Создание новых музейных экспозиций, выставок, увеличение их посещений. Оказание содействия в создании общественных объединений мастеров народных художественных промыслов и ремесленников Комсомольского района, поддержка их творческой деятельности</t>
  </si>
  <si>
    <t>Администрация района, МБУК района, администрации сельских поселений</t>
  </si>
  <si>
    <t>Развитие народного художественного творчества и любительского искусства, фольклора во всем многообразии жанров и этнических особенностей традиционной культуры народов, проживающих на территории района, включая детской. Повышение качества профессионального мастерства специалистов культурно-досуговой сферы</t>
  </si>
  <si>
    <t>Администрация района, администрации сельских поселений района, МБУК "ЦКС Комсомольского района"</t>
  </si>
  <si>
    <t>Администрация Комсомольского района МБУК "ЦКС Комсомольского района", МБУК "ЦБС" Комсомольского района</t>
  </si>
  <si>
    <t xml:space="preserve">Повышение качества оказания культурных услуг, увеличение количества посещений мероприятий, проводимых учреждениями культуры и искусства </t>
  </si>
  <si>
    <t>Администрация Комсомольского района МБУК "ЦКС Комсомольского района", МБУК "ЦБС" Комсомольского района, учреждения образования Комсомольского района</t>
  </si>
  <si>
    <t>Администрация Комсомольского района, сельские поселения Комсомольского района</t>
  </si>
  <si>
    <t>ОСНОВНОЕ МЕРОПРИЯТИЕ 7. Инвестиционные мероприятия. Укрепление материально-технической базы учреждений культуры"</t>
  </si>
  <si>
    <t>ОСНОВНОЕ МЕРОПРИТИЕ 8.Проведение мероприятий в сфере культуры и искусства, архивного дела</t>
  </si>
  <si>
    <t>8.1. Организация и проведение мероприятий, связанных с празднованием юбилейных дат муниципального образования, выполнением других обязательств муниципального образования</t>
  </si>
  <si>
    <t>ОСНОВНОЕ МЕРОПРИЯТИЕ 9. Оказание финансовой поддержки муниципальным образованиям на развитие сферы культуры</t>
  </si>
  <si>
    <t>9.1. 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597 "О мерах по реализации государственной социальной политики"</t>
  </si>
  <si>
    <t>ОСНОВНОЕ МЕРОПРИЯТИЕ 4. Развитие профессионального искусства</t>
  </si>
  <si>
    <t xml:space="preserve">от "23" августа 2018 года № </t>
  </si>
  <si>
    <t>Общий объем финансирования подпрограммы составляет 226 746,280 тыс.рублей в том числе:</t>
  </si>
  <si>
    <t>Ц4107L4670</t>
  </si>
  <si>
    <t>110,240,850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</si>
</sst>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5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9"/>
      <color indexed="8"/>
      <name val="Times New Roman"/>
      <family val="1"/>
    </font>
    <font>
      <i/>
      <sz val="9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1"/>
      <color indexed="53"/>
      <name val="Times New Roman"/>
      <family val="1"/>
    </font>
    <font>
      <b/>
      <sz val="11"/>
      <color indexed="5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7" fillId="33" borderId="1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11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left" wrapText="1"/>
    </xf>
    <xf numFmtId="0" fontId="4" fillId="0" borderId="0" xfId="0" applyFont="1" applyAlignment="1">
      <alignment wrapText="1"/>
    </xf>
    <xf numFmtId="172" fontId="4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172" fontId="7" fillId="0" borderId="0" xfId="0" applyNumberFormat="1" applyFont="1" applyAlignment="1">
      <alignment wrapText="1"/>
    </xf>
    <xf numFmtId="172" fontId="4" fillId="0" borderId="0" xfId="0" applyNumberFormat="1" applyFont="1" applyAlignment="1">
      <alignment/>
    </xf>
    <xf numFmtId="0" fontId="0" fillId="0" borderId="0" xfId="0" applyFill="1" applyAlignment="1">
      <alignment/>
    </xf>
    <xf numFmtId="49" fontId="4" fillId="0" borderId="11" xfId="0" applyNumberFormat="1" applyFont="1" applyBorder="1" applyAlignment="1">
      <alignment horizontal="center" wrapText="1"/>
    </xf>
    <xf numFmtId="49" fontId="4" fillId="33" borderId="11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wrapText="1"/>
    </xf>
    <xf numFmtId="172" fontId="0" fillId="0" borderId="0" xfId="0" applyNumberFormat="1" applyAlignment="1">
      <alignment wrapText="1"/>
    </xf>
    <xf numFmtId="49" fontId="12" fillId="0" borderId="11" xfId="0" applyNumberFormat="1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left" wrapText="1"/>
    </xf>
    <xf numFmtId="3" fontId="9" fillId="0" borderId="11" xfId="0" applyNumberFormat="1" applyFont="1" applyFill="1" applyBorder="1" applyAlignment="1">
      <alignment horizontal="center" wrapText="1"/>
    </xf>
    <xf numFmtId="177" fontId="9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top" wrapText="1"/>
    </xf>
    <xf numFmtId="49" fontId="8" fillId="0" borderId="11" xfId="0" applyNumberFormat="1" applyFont="1" applyFill="1" applyBorder="1" applyAlignment="1">
      <alignment horizontal="left" vertical="top" wrapText="1"/>
    </xf>
    <xf numFmtId="3" fontId="11" fillId="0" borderId="11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left" wrapText="1"/>
    </xf>
    <xf numFmtId="0" fontId="7" fillId="33" borderId="11" xfId="0" applyFont="1" applyFill="1" applyBorder="1" applyAlignment="1">
      <alignment horizontal="center" wrapText="1"/>
    </xf>
    <xf numFmtId="0" fontId="16" fillId="0" borderId="11" xfId="0" applyFont="1" applyBorder="1" applyAlignment="1">
      <alignment horizontal="center"/>
    </xf>
    <xf numFmtId="49" fontId="16" fillId="0" borderId="11" xfId="0" applyNumberFormat="1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49" fontId="16" fillId="0" borderId="11" xfId="0" applyNumberFormat="1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center" wrapText="1"/>
    </xf>
    <xf numFmtId="172" fontId="16" fillId="0" borderId="11" xfId="0" applyNumberFormat="1" applyFont="1" applyFill="1" applyBorder="1" applyAlignment="1">
      <alignment horizontal="center" wrapText="1"/>
    </xf>
    <xf numFmtId="172" fontId="14" fillId="0" borderId="11" xfId="0" applyNumberFormat="1" applyFont="1" applyFill="1" applyBorder="1" applyAlignment="1">
      <alignment horizontal="center" wrapText="1"/>
    </xf>
    <xf numFmtId="172" fontId="16" fillId="0" borderId="11" xfId="0" applyNumberFormat="1" applyFont="1" applyBorder="1" applyAlignment="1">
      <alignment horizontal="center" wrapText="1"/>
    </xf>
    <xf numFmtId="172" fontId="14" fillId="0" borderId="11" xfId="0" applyNumberFormat="1" applyFont="1" applyBorder="1" applyAlignment="1">
      <alignment horizontal="center" wrapText="1"/>
    </xf>
    <xf numFmtId="172" fontId="16" fillId="0" borderId="11" xfId="0" applyNumberFormat="1" applyFont="1" applyBorder="1" applyAlignment="1">
      <alignment wrapText="1"/>
    </xf>
    <xf numFmtId="172" fontId="14" fillId="33" borderId="11" xfId="0" applyNumberFormat="1" applyFont="1" applyFill="1" applyBorder="1" applyAlignment="1">
      <alignment horizontal="center" wrapText="1"/>
    </xf>
    <xf numFmtId="172" fontId="16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172" fontId="14" fillId="0" borderId="11" xfId="0" applyNumberFormat="1" applyFont="1" applyBorder="1" applyAlignment="1">
      <alignment horizontal="center"/>
    </xf>
    <xf numFmtId="49" fontId="8" fillId="0" borderId="11" xfId="0" applyNumberFormat="1" applyFont="1" applyFill="1" applyBorder="1" applyAlignment="1">
      <alignment horizontal="left" wrapText="1"/>
    </xf>
    <xf numFmtId="49" fontId="7" fillId="33" borderId="11" xfId="0" applyNumberFormat="1" applyFont="1" applyFill="1" applyBorder="1" applyAlignment="1">
      <alignment horizontal="center" wrapText="1"/>
    </xf>
    <xf numFmtId="0" fontId="15" fillId="33" borderId="11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 wrapText="1"/>
    </xf>
    <xf numFmtId="49" fontId="14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wrapText="1"/>
    </xf>
    <xf numFmtId="172" fontId="16" fillId="0" borderId="11" xfId="0" applyNumberFormat="1" applyFont="1" applyFill="1" applyBorder="1" applyAlignment="1">
      <alignment wrapText="1"/>
    </xf>
    <xf numFmtId="0" fontId="14" fillId="0" borderId="11" xfId="0" applyFont="1" applyFill="1" applyBorder="1" applyAlignment="1">
      <alignment horizontal="center"/>
    </xf>
    <xf numFmtId="172" fontId="14" fillId="0" borderId="11" xfId="0" applyNumberFormat="1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0" fontId="7" fillId="33" borderId="12" xfId="0" applyFont="1" applyFill="1" applyBorder="1" applyAlignment="1">
      <alignment horizontal="left" wrapText="1"/>
    </xf>
    <xf numFmtId="0" fontId="14" fillId="33" borderId="11" xfId="0" applyFont="1" applyFill="1" applyBorder="1" applyAlignment="1">
      <alignment horizontal="center"/>
    </xf>
    <xf numFmtId="49" fontId="14" fillId="33" borderId="11" xfId="0" applyNumberFormat="1" applyFont="1" applyFill="1" applyBorder="1" applyAlignment="1">
      <alignment horizontal="center" wrapText="1"/>
    </xf>
    <xf numFmtId="0" fontId="14" fillId="33" borderId="11" xfId="0" applyFont="1" applyFill="1" applyBorder="1" applyAlignment="1">
      <alignment horizontal="center" wrapText="1"/>
    </xf>
    <xf numFmtId="172" fontId="0" fillId="0" borderId="0" xfId="0" applyNumberFormat="1" applyFill="1" applyAlignment="1">
      <alignment/>
    </xf>
    <xf numFmtId="172" fontId="19" fillId="0" borderId="11" xfId="0" applyNumberFormat="1" applyFont="1" applyFill="1" applyBorder="1" applyAlignment="1">
      <alignment horizontal="center" wrapText="1"/>
    </xf>
    <xf numFmtId="172" fontId="20" fillId="0" borderId="11" xfId="0" applyNumberFormat="1" applyFont="1" applyFill="1" applyBorder="1" applyAlignment="1">
      <alignment horizontal="center" wrapText="1"/>
    </xf>
    <xf numFmtId="172" fontId="20" fillId="33" borderId="11" xfId="0" applyNumberFormat="1" applyFont="1" applyFill="1" applyBorder="1" applyAlignment="1">
      <alignment horizontal="center" wrapText="1"/>
    </xf>
    <xf numFmtId="0" fontId="4" fillId="0" borderId="13" xfId="0" applyFont="1" applyBorder="1" applyAlignment="1">
      <alignment horizontal="left" wrapText="1"/>
    </xf>
    <xf numFmtId="0" fontId="4" fillId="0" borderId="13" xfId="0" applyFont="1" applyBorder="1" applyAlignment="1">
      <alignment horizontal="center" wrapText="1"/>
    </xf>
    <xf numFmtId="0" fontId="7" fillId="33" borderId="14" xfId="0" applyFont="1" applyFill="1" applyBorder="1" applyAlignment="1">
      <alignment horizontal="left" wrapText="1"/>
    </xf>
    <xf numFmtId="0" fontId="4" fillId="33" borderId="14" xfId="0" applyFont="1" applyFill="1" applyBorder="1" applyAlignment="1">
      <alignment horizontal="left" wrapText="1"/>
    </xf>
    <xf numFmtId="0" fontId="4" fillId="33" borderId="14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wrapText="1"/>
    </xf>
    <xf numFmtId="172" fontId="14" fillId="33" borderId="14" xfId="0" applyNumberFormat="1" applyFont="1" applyFill="1" applyBorder="1" applyAlignment="1">
      <alignment horizontal="center" wrapText="1"/>
    </xf>
    <xf numFmtId="0" fontId="16" fillId="0" borderId="13" xfId="0" applyFont="1" applyBorder="1" applyAlignment="1">
      <alignment horizontal="center"/>
    </xf>
    <xf numFmtId="49" fontId="16" fillId="0" borderId="13" xfId="0" applyNumberFormat="1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172" fontId="16" fillId="0" borderId="13" xfId="0" applyNumberFormat="1" applyFont="1" applyBorder="1" applyAlignment="1">
      <alignment horizontal="center" wrapText="1"/>
    </xf>
    <xf numFmtId="0" fontId="8" fillId="0" borderId="15" xfId="0" applyFont="1" applyFill="1" applyBorder="1" applyAlignment="1">
      <alignment horizontal="left" wrapText="1"/>
    </xf>
    <xf numFmtId="3" fontId="9" fillId="0" borderId="15" xfId="0" applyNumberFormat="1" applyFont="1" applyFill="1" applyBorder="1" applyAlignment="1">
      <alignment horizontal="center" wrapText="1"/>
    </xf>
    <xf numFmtId="3" fontId="9" fillId="0" borderId="16" xfId="0" applyNumberFormat="1" applyFont="1" applyFill="1" applyBorder="1" applyAlignment="1">
      <alignment horizontal="center" wrapText="1"/>
    </xf>
    <xf numFmtId="3" fontId="9" fillId="0" borderId="17" xfId="0" applyNumberFormat="1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left" wrapText="1"/>
    </xf>
    <xf numFmtId="3" fontId="9" fillId="0" borderId="18" xfId="0" applyNumberFormat="1" applyFont="1" applyFill="1" applyBorder="1" applyAlignment="1">
      <alignment horizontal="center" wrapText="1"/>
    </xf>
    <xf numFmtId="3" fontId="9" fillId="0" borderId="19" xfId="0" applyNumberFormat="1" applyFont="1" applyFill="1" applyBorder="1" applyAlignment="1">
      <alignment horizontal="center" wrapText="1"/>
    </xf>
    <xf numFmtId="0" fontId="7" fillId="33" borderId="14" xfId="0" applyFont="1" applyFill="1" applyBorder="1" applyAlignment="1">
      <alignment wrapText="1"/>
    </xf>
    <xf numFmtId="0" fontId="4" fillId="33" borderId="14" xfId="0" applyFont="1" applyFill="1" applyBorder="1" applyAlignment="1">
      <alignment wrapText="1"/>
    </xf>
    <xf numFmtId="0" fontId="4" fillId="33" borderId="14" xfId="0" applyFont="1" applyFill="1" applyBorder="1" applyAlignment="1">
      <alignment horizontal="center"/>
    </xf>
    <xf numFmtId="0" fontId="4" fillId="33" borderId="14" xfId="0" applyNumberFormat="1" applyFont="1" applyFill="1" applyBorder="1" applyAlignment="1">
      <alignment wrapText="1"/>
    </xf>
    <xf numFmtId="0" fontId="4" fillId="33" borderId="14" xfId="0" applyFont="1" applyFill="1" applyBorder="1" applyAlignment="1">
      <alignment/>
    </xf>
    <xf numFmtId="49" fontId="4" fillId="33" borderId="14" xfId="0" applyNumberFormat="1" applyFont="1" applyFill="1" applyBorder="1" applyAlignment="1">
      <alignment/>
    </xf>
    <xf numFmtId="0" fontId="4" fillId="33" borderId="14" xfId="0" applyFont="1" applyFill="1" applyBorder="1" applyAlignment="1">
      <alignment horizontal="left"/>
    </xf>
    <xf numFmtId="172" fontId="7" fillId="33" borderId="14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 wrapText="1"/>
    </xf>
    <xf numFmtId="172" fontId="16" fillId="0" borderId="13" xfId="0" applyNumberFormat="1" applyFont="1" applyBorder="1" applyAlignment="1">
      <alignment wrapText="1"/>
    </xf>
    <xf numFmtId="49" fontId="8" fillId="0" borderId="15" xfId="0" applyNumberFormat="1" applyFont="1" applyFill="1" applyBorder="1" applyAlignment="1">
      <alignment horizontal="left" wrapText="1"/>
    </xf>
    <xf numFmtId="177" fontId="9" fillId="0" borderId="15" xfId="0" applyNumberFormat="1" applyFont="1" applyFill="1" applyBorder="1" applyAlignment="1">
      <alignment horizontal="center"/>
    </xf>
    <xf numFmtId="177" fontId="9" fillId="0" borderId="16" xfId="0" applyNumberFormat="1" applyFont="1" applyFill="1" applyBorder="1" applyAlignment="1">
      <alignment horizontal="center"/>
    </xf>
    <xf numFmtId="177" fontId="9" fillId="0" borderId="17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left" wrapText="1"/>
    </xf>
    <xf numFmtId="177" fontId="9" fillId="0" borderId="18" xfId="0" applyNumberFormat="1" applyFont="1" applyFill="1" applyBorder="1" applyAlignment="1">
      <alignment horizontal="center"/>
    </xf>
    <xf numFmtId="177" fontId="9" fillId="0" borderId="19" xfId="0" applyNumberFormat="1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 wrapText="1"/>
    </xf>
    <xf numFmtId="3" fontId="11" fillId="0" borderId="15" xfId="0" applyNumberFormat="1" applyFont="1" applyFill="1" applyBorder="1" applyAlignment="1">
      <alignment horizontal="center" wrapText="1"/>
    </xf>
    <xf numFmtId="3" fontId="11" fillId="0" borderId="16" xfId="0" applyNumberFormat="1" applyFont="1" applyFill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 wrapText="1"/>
    </xf>
    <xf numFmtId="3" fontId="11" fillId="0" borderId="18" xfId="0" applyNumberFormat="1" applyFont="1" applyFill="1" applyBorder="1" applyAlignment="1">
      <alignment horizontal="center" wrapText="1"/>
    </xf>
    <xf numFmtId="3" fontId="11" fillId="0" borderId="19" xfId="0" applyNumberFormat="1" applyFont="1" applyFill="1" applyBorder="1" applyAlignment="1">
      <alignment horizontal="center" wrapText="1"/>
    </xf>
    <xf numFmtId="0" fontId="6" fillId="33" borderId="14" xfId="0" applyFont="1" applyFill="1" applyBorder="1" applyAlignment="1">
      <alignment/>
    </xf>
    <xf numFmtId="49" fontId="6" fillId="33" borderId="14" xfId="0" applyNumberFormat="1" applyFont="1" applyFill="1" applyBorder="1" applyAlignment="1">
      <alignment/>
    </xf>
    <xf numFmtId="0" fontId="6" fillId="33" borderId="14" xfId="0" applyFont="1" applyFill="1" applyBorder="1" applyAlignment="1">
      <alignment horizontal="left"/>
    </xf>
    <xf numFmtId="172" fontId="14" fillId="33" borderId="14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wrapText="1"/>
    </xf>
    <xf numFmtId="0" fontId="8" fillId="0" borderId="21" xfId="0" applyFont="1" applyFill="1" applyBorder="1" applyAlignment="1">
      <alignment horizontal="left" wrapText="1"/>
    </xf>
    <xf numFmtId="49" fontId="8" fillId="0" borderId="21" xfId="0" applyNumberFormat="1" applyFont="1" applyFill="1" applyBorder="1" applyAlignment="1">
      <alignment horizontal="left" wrapText="1"/>
    </xf>
    <xf numFmtId="3" fontId="9" fillId="0" borderId="21" xfId="0" applyNumberFormat="1" applyFont="1" applyFill="1" applyBorder="1" applyAlignment="1">
      <alignment horizontal="center"/>
    </xf>
    <xf numFmtId="3" fontId="9" fillId="0" borderId="22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wrapText="1"/>
    </xf>
    <xf numFmtId="0" fontId="16" fillId="0" borderId="13" xfId="0" applyFont="1" applyFill="1" applyBorder="1" applyAlignment="1">
      <alignment horizontal="center"/>
    </xf>
    <xf numFmtId="49" fontId="16" fillId="0" borderId="13" xfId="0" applyNumberFormat="1" applyFont="1" applyFill="1" applyBorder="1" applyAlignment="1">
      <alignment horizontal="center" wrapText="1"/>
    </xf>
    <xf numFmtId="0" fontId="16" fillId="0" borderId="13" xfId="0" applyFont="1" applyFill="1" applyBorder="1" applyAlignment="1">
      <alignment horizontal="center" wrapText="1"/>
    </xf>
    <xf numFmtId="172" fontId="14" fillId="0" borderId="13" xfId="0" applyNumberFormat="1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left" wrapText="1"/>
    </xf>
    <xf numFmtId="3" fontId="11" fillId="0" borderId="21" xfId="0" applyNumberFormat="1" applyFont="1" applyFill="1" applyBorder="1" applyAlignment="1">
      <alignment horizontal="center" wrapText="1"/>
    </xf>
    <xf numFmtId="3" fontId="11" fillId="0" borderId="22" xfId="0" applyNumberFormat="1" applyFont="1" applyFill="1" applyBorder="1" applyAlignment="1">
      <alignment horizontal="center" wrapText="1"/>
    </xf>
    <xf numFmtId="172" fontId="16" fillId="0" borderId="13" xfId="0" applyNumberFormat="1" applyFont="1" applyFill="1" applyBorder="1" applyAlignment="1">
      <alignment horizontal="center" wrapText="1"/>
    </xf>
    <xf numFmtId="49" fontId="11" fillId="0" borderId="21" xfId="0" applyNumberFormat="1" applyFont="1" applyFill="1" applyBorder="1" applyAlignment="1">
      <alignment horizontal="center" wrapText="1"/>
    </xf>
    <xf numFmtId="49" fontId="11" fillId="0" borderId="22" xfId="0" applyNumberFormat="1" applyFont="1" applyFill="1" applyBorder="1" applyAlignment="1">
      <alignment horizontal="center" wrapText="1"/>
    </xf>
    <xf numFmtId="0" fontId="56" fillId="0" borderId="11" xfId="0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6" fillId="0" borderId="11" xfId="0" applyFont="1" applyBorder="1" applyAlignment="1">
      <alignment horizontal="center"/>
    </xf>
    <xf numFmtId="49" fontId="16" fillId="0" borderId="11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left" wrapText="1"/>
    </xf>
    <xf numFmtId="0" fontId="4" fillId="0" borderId="14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0" fillId="0" borderId="11" xfId="0" applyFont="1" applyBorder="1" applyAlignment="1">
      <alignment horizontal="center"/>
    </xf>
    <xf numFmtId="0" fontId="8" fillId="0" borderId="18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left" wrapText="1"/>
    </xf>
    <xf numFmtId="0" fontId="4" fillId="0" borderId="13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3" xfId="0" applyFont="1" applyFill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12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17" fillId="0" borderId="11" xfId="0" applyFont="1" applyBorder="1" applyAlignment="1">
      <alignment horizontal="center" wrapText="1"/>
    </xf>
    <xf numFmtId="0" fontId="8" fillId="0" borderId="24" xfId="0" applyFont="1" applyFill="1" applyBorder="1" applyAlignment="1">
      <alignment horizontal="left" wrapText="1"/>
    </xf>
    <xf numFmtId="0" fontId="8" fillId="0" borderId="25" xfId="0" applyFont="1" applyFill="1" applyBorder="1" applyAlignment="1">
      <alignment horizontal="left" wrapText="1"/>
    </xf>
    <xf numFmtId="0" fontId="8" fillId="0" borderId="26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10" fillId="0" borderId="24" xfId="0" applyFont="1" applyFill="1" applyBorder="1" applyAlignment="1">
      <alignment horizontal="left" wrapText="1"/>
    </xf>
    <xf numFmtId="0" fontId="10" fillId="0" borderId="25" xfId="0" applyFont="1" applyFill="1" applyBorder="1" applyAlignment="1">
      <alignment horizontal="left" wrapText="1"/>
    </xf>
    <xf numFmtId="0" fontId="10" fillId="0" borderId="26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horizontal="left" wrapText="1"/>
    </xf>
    <xf numFmtId="0" fontId="0" fillId="0" borderId="11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5"/>
  <sheetViews>
    <sheetView tabSelected="1" zoomScale="85" zoomScaleNormal="85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O14" sqref="O14"/>
    </sheetView>
  </sheetViews>
  <sheetFormatPr defaultColWidth="9.00390625" defaultRowHeight="12.75"/>
  <cols>
    <col min="1" max="1" width="26.25390625" style="0" customWidth="1"/>
    <col min="2" max="2" width="15.125" style="0" customWidth="1"/>
    <col min="3" max="3" width="13.125" style="0" customWidth="1"/>
    <col min="4" max="4" width="23.00390625" style="0" customWidth="1"/>
    <col min="5" max="8" width="14.125" style="0" customWidth="1"/>
    <col min="9" max="9" width="19.625" style="0" customWidth="1"/>
    <col min="10" max="10" width="13.00390625" style="0" customWidth="1"/>
    <col min="11" max="11" width="12.375" style="0" customWidth="1"/>
    <col min="12" max="12" width="12.875" style="0" customWidth="1"/>
    <col min="13" max="13" width="11.75390625" style="0" customWidth="1"/>
    <col min="14" max="16" width="12.375" style="0" customWidth="1"/>
    <col min="18" max="18" width="10.25390625" style="0" bestFit="1" customWidth="1"/>
    <col min="19" max="19" width="12.875" style="0" customWidth="1"/>
    <col min="20" max="20" width="13.75390625" style="0" customWidth="1"/>
    <col min="21" max="21" width="14.625" style="0" customWidth="1"/>
    <col min="22" max="22" width="14.875" style="0" customWidth="1"/>
    <col min="23" max="23" width="17.875" style="0" customWidth="1"/>
    <col min="24" max="24" width="16.625" style="0" customWidth="1"/>
  </cols>
  <sheetData>
    <row r="1" spans="1:1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64" t="s">
        <v>19</v>
      </c>
      <c r="N1" s="164"/>
      <c r="O1" s="164"/>
      <c r="P1" s="164"/>
    </row>
    <row r="2" spans="1:16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64" t="s">
        <v>20</v>
      </c>
      <c r="N2" s="164"/>
      <c r="O2" s="164"/>
      <c r="P2" s="164"/>
    </row>
    <row r="3" spans="1:1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64" t="s">
        <v>21</v>
      </c>
      <c r="N3" s="164"/>
      <c r="O3" s="164"/>
      <c r="P3" s="164"/>
    </row>
    <row r="4" spans="1:16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65" t="s">
        <v>154</v>
      </c>
      <c r="N4" s="165"/>
      <c r="O4" s="165"/>
      <c r="P4" s="165"/>
    </row>
    <row r="5" spans="1:16" ht="12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  <c r="N5" s="3"/>
      <c r="O5" s="3"/>
      <c r="P5" s="3"/>
    </row>
    <row r="6" spans="1:16" ht="20.25">
      <c r="A6" s="162" t="s">
        <v>0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</row>
    <row r="7" spans="1:16" ht="18.75">
      <c r="A7" s="161" t="s">
        <v>119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</row>
    <row r="8" spans="1:16" ht="43.5" customHeight="1">
      <c r="A8" s="163" t="s">
        <v>135</v>
      </c>
      <c r="B8" s="159" t="s">
        <v>1</v>
      </c>
      <c r="C8" s="159" t="s">
        <v>2</v>
      </c>
      <c r="D8" s="159" t="s">
        <v>3</v>
      </c>
      <c r="E8" s="159" t="s">
        <v>4</v>
      </c>
      <c r="F8" s="159"/>
      <c r="G8" s="159"/>
      <c r="H8" s="159"/>
      <c r="I8" s="159" t="s">
        <v>89</v>
      </c>
      <c r="J8" s="166" t="s">
        <v>5</v>
      </c>
      <c r="K8" s="166"/>
      <c r="L8" s="166"/>
      <c r="M8" s="166"/>
      <c r="N8" s="166"/>
      <c r="O8" s="166"/>
      <c r="P8" s="166"/>
    </row>
    <row r="9" spans="1:16" ht="68.25" customHeight="1">
      <c r="A9" s="163"/>
      <c r="B9" s="159"/>
      <c r="C9" s="159"/>
      <c r="D9" s="159"/>
      <c r="E9" s="6" t="s">
        <v>90</v>
      </c>
      <c r="F9" s="5" t="s">
        <v>91</v>
      </c>
      <c r="G9" s="5" t="s">
        <v>92</v>
      </c>
      <c r="H9" s="5" t="s">
        <v>93</v>
      </c>
      <c r="I9" s="159"/>
      <c r="J9" s="22" t="s">
        <v>12</v>
      </c>
      <c r="K9" s="22" t="s">
        <v>13</v>
      </c>
      <c r="L9" s="22" t="s">
        <v>14</v>
      </c>
      <c r="M9" s="22" t="s">
        <v>15</v>
      </c>
      <c r="N9" s="136" t="s">
        <v>16</v>
      </c>
      <c r="O9" s="136" t="s">
        <v>17</v>
      </c>
      <c r="P9" s="136" t="s">
        <v>18</v>
      </c>
    </row>
    <row r="10" spans="1:24" ht="28.5" customHeight="1">
      <c r="A10" s="175" t="s">
        <v>120</v>
      </c>
      <c r="B10" s="160"/>
      <c r="C10" s="160"/>
      <c r="D10" s="160"/>
      <c r="E10" s="160"/>
      <c r="F10" s="160"/>
      <c r="G10" s="160"/>
      <c r="H10" s="160"/>
      <c r="I10" s="48" t="s">
        <v>94</v>
      </c>
      <c r="J10" s="49">
        <f>J16+J32+J42+J45+J51+J53+J82+J87+J92</f>
        <v>27596.881</v>
      </c>
      <c r="K10" s="49">
        <f>K16+K32+K42+K45+K51+K53+K82+K87+K92</f>
        <v>25578.326000000005</v>
      </c>
      <c r="L10" s="49">
        <f>L16+L32+L42+L45+L51+L53+L82+L87+L92</f>
        <v>32957.147000000004</v>
      </c>
      <c r="M10" s="49">
        <f>M16+M32+M42+M45+M51+M53+M82+M87+M92</f>
        <v>37316.287580000004</v>
      </c>
      <c r="N10" s="49">
        <f>N16+N32+N42+N45+N51+N53+N82+N87+N92+N95</f>
        <v>40186.052</v>
      </c>
      <c r="O10" s="49">
        <f>O16+O32+O42+O45+O51+O53+O82+O87+O92+O95</f>
        <v>31584.951999999997</v>
      </c>
      <c r="P10" s="49">
        <f>P16+P32+P42+P45+P51+P53+P82+P87+P92+P95</f>
        <v>31526.633999999995</v>
      </c>
      <c r="R10" s="1"/>
      <c r="S10" s="1"/>
      <c r="T10" s="1"/>
      <c r="U10" s="1"/>
      <c r="V10" s="69"/>
      <c r="W10" s="69"/>
      <c r="X10" s="69"/>
    </row>
    <row r="11" spans="1:18" ht="36.75" customHeight="1">
      <c r="A11" s="175"/>
      <c r="B11" s="160"/>
      <c r="C11" s="160"/>
      <c r="D11" s="160"/>
      <c r="E11" s="160"/>
      <c r="F11" s="160"/>
      <c r="G11" s="160"/>
      <c r="H11" s="160"/>
      <c r="I11" s="6" t="s">
        <v>95</v>
      </c>
      <c r="J11" s="47">
        <f>J25+J26+J66+J67+J68+J69+J31+J61</f>
        <v>550</v>
      </c>
      <c r="K11" s="47">
        <f>K25+K26+K66+K67+K68+K69+K31+K61</f>
        <v>58.1</v>
      </c>
      <c r="L11" s="47">
        <f>L25+L26+L66+L67+L68+L69+L31+L61</f>
        <v>278.3</v>
      </c>
      <c r="M11" s="47">
        <f>M25+M26+M27+M61+M66+M67+M68+M69+M70+M72+M75</f>
        <v>1507.298</v>
      </c>
      <c r="N11" s="47">
        <f>N25+N26+N27+N61+N66+N67+N68+N69+N70+N72+N78</f>
        <v>1872.478</v>
      </c>
      <c r="O11" s="47">
        <f>O25+O26+O27+O61+O66+O67+O68+O69+O70+O72+O75</f>
        <v>7.8</v>
      </c>
      <c r="P11" s="47">
        <f>P25+P26+P27+P61+P66+P67+P68+P69+P70+P72+P75</f>
        <v>7.8</v>
      </c>
      <c r="Q11" s="20"/>
      <c r="R11" s="20"/>
    </row>
    <row r="12" spans="1:16" ht="54" customHeight="1">
      <c r="A12" s="175"/>
      <c r="B12" s="160"/>
      <c r="C12" s="160"/>
      <c r="D12" s="160"/>
      <c r="E12" s="160"/>
      <c r="F12" s="160"/>
      <c r="G12" s="160"/>
      <c r="H12" s="160"/>
      <c r="I12" s="6" t="s">
        <v>96</v>
      </c>
      <c r="J12" s="47">
        <f>J62+J85</f>
        <v>400</v>
      </c>
      <c r="K12" s="47">
        <f>K62+K85</f>
        <v>0</v>
      </c>
      <c r="L12" s="47">
        <f>L62+L85</f>
        <v>83</v>
      </c>
      <c r="M12" s="47">
        <f>M28+M71+M73+M76+M93</f>
        <v>5384.13058</v>
      </c>
      <c r="N12" s="47">
        <f>N28+N71+N73+N79+N93+N95</f>
        <v>3180.2650000000003</v>
      </c>
      <c r="O12" s="47">
        <f>O28+O71+O73+O76+O93+O95</f>
        <v>3.343</v>
      </c>
      <c r="P12" s="47">
        <f>P28+P71+P73+P76+P93+P95</f>
        <v>3.343</v>
      </c>
    </row>
    <row r="13" spans="1:16" ht="46.5" customHeight="1">
      <c r="A13" s="175"/>
      <c r="B13" s="160"/>
      <c r="C13" s="160"/>
      <c r="D13" s="160"/>
      <c r="E13" s="160"/>
      <c r="F13" s="160"/>
      <c r="G13" s="160"/>
      <c r="H13" s="160"/>
      <c r="I13" s="6" t="s">
        <v>99</v>
      </c>
      <c r="J13" s="47">
        <f>J20+J22+J36+J38+J49+J50+J55+J57+J63+J64+J84+J89+J90+J43</f>
        <v>25389.681</v>
      </c>
      <c r="K13" s="47">
        <f>K20+K22+K36+K38+K49+K50+K55+K57+K63+K64+K84+K89+K90+K43</f>
        <v>24658.026</v>
      </c>
      <c r="L13" s="47">
        <f>L20+L22+L36+L38+L49+L50+L55+L57+L63+L64+L84+L89+L90+L43</f>
        <v>19497.972999999998</v>
      </c>
      <c r="M13" s="47">
        <f>M20+M22+M36+M38+M49+M50+M55+M57+M63+M64+M84+M89+M90+M43+M29+M44+M52+M94</f>
        <v>15755.253999999999</v>
      </c>
      <c r="N13" s="47">
        <f>N20+N22+N36+N38+N49+N50+N55+N57+N63+N64+N84+N89+N90+N43+N29+N44+N52+N94</f>
        <v>23156.746999999996</v>
      </c>
      <c r="O13" s="47">
        <f>O20+O22+O36+O38+O49+O50+O55+O57+O63+O64+O84+O89+O90+O43+O29+O44+O52+O94</f>
        <v>21490.3</v>
      </c>
      <c r="P13" s="47">
        <f>P20+P22+P36+P38+P49+P50+P55+P57+P63+P64+P84+P89+P90+P43+P29+P44+P52+P94</f>
        <v>21490.3</v>
      </c>
    </row>
    <row r="14" spans="1:16" ht="70.5" customHeight="1">
      <c r="A14" s="175"/>
      <c r="B14" s="160"/>
      <c r="C14" s="160"/>
      <c r="D14" s="160"/>
      <c r="E14" s="160"/>
      <c r="F14" s="160"/>
      <c r="G14" s="160"/>
      <c r="H14" s="160"/>
      <c r="I14" s="6" t="s">
        <v>100</v>
      </c>
      <c r="J14" s="47">
        <f>J58+J91</f>
        <v>0</v>
      </c>
      <c r="K14" s="47">
        <f>K58+K91</f>
        <v>0</v>
      </c>
      <c r="L14" s="47">
        <f>L58+L91</f>
        <v>7086.717</v>
      </c>
      <c r="M14" s="47">
        <f>M58+M91+M77+M86</f>
        <v>8612.295</v>
      </c>
      <c r="N14" s="47">
        <f>N58+N91+N80+N86</f>
        <v>10045.944</v>
      </c>
      <c r="O14" s="47">
        <f>O58+O91+O77+O86</f>
        <v>8841.601</v>
      </c>
      <c r="P14" s="47">
        <f>P58+P91+P77+P86</f>
        <v>8783.283</v>
      </c>
    </row>
    <row r="15" spans="1:16" ht="28.5" customHeight="1">
      <c r="A15" s="175"/>
      <c r="B15" s="160"/>
      <c r="C15" s="160"/>
      <c r="D15" s="160"/>
      <c r="E15" s="160"/>
      <c r="F15" s="160"/>
      <c r="G15" s="160"/>
      <c r="H15" s="160"/>
      <c r="I15" s="6" t="s">
        <v>97</v>
      </c>
      <c r="J15" s="47">
        <f aca="true" t="shared" si="0" ref="J15:P15">J21+J23+J37+J39+J56+J59</f>
        <v>1257.1999999999998</v>
      </c>
      <c r="K15" s="47">
        <f t="shared" si="0"/>
        <v>862.2</v>
      </c>
      <c r="L15" s="47">
        <f t="shared" si="0"/>
        <v>6004.007</v>
      </c>
      <c r="M15" s="47">
        <f t="shared" si="0"/>
        <v>6057.3099999999995</v>
      </c>
      <c r="N15" s="47">
        <f t="shared" si="0"/>
        <v>1930.618</v>
      </c>
      <c r="O15" s="47">
        <f t="shared" si="0"/>
        <v>1241.908</v>
      </c>
      <c r="P15" s="47">
        <f t="shared" si="0"/>
        <v>1241.908</v>
      </c>
    </row>
    <row r="16" spans="1:16" ht="179.25" customHeight="1" thickBot="1">
      <c r="A16" s="75" t="s">
        <v>53</v>
      </c>
      <c r="B16" s="76" t="s">
        <v>31</v>
      </c>
      <c r="C16" s="77" t="s">
        <v>6</v>
      </c>
      <c r="D16" s="76" t="s">
        <v>36</v>
      </c>
      <c r="E16" s="78"/>
      <c r="F16" s="78"/>
      <c r="G16" s="78"/>
      <c r="H16" s="78"/>
      <c r="I16" s="75"/>
      <c r="J16" s="79">
        <f aca="true" t="shared" si="1" ref="J16:P16">J24+J30+J31</f>
        <v>6608.7</v>
      </c>
      <c r="K16" s="79">
        <f t="shared" si="1"/>
        <v>6839.6</v>
      </c>
      <c r="L16" s="79">
        <f t="shared" si="1"/>
        <v>6818.52</v>
      </c>
      <c r="M16" s="79">
        <f>M24+M30+M31</f>
        <v>5912.01758</v>
      </c>
      <c r="N16" s="79">
        <f t="shared" si="1"/>
        <v>8336.588</v>
      </c>
      <c r="O16" s="79">
        <f t="shared" si="1"/>
        <v>7984.438999999999</v>
      </c>
      <c r="P16" s="79">
        <f t="shared" si="1"/>
        <v>7984.438999999999</v>
      </c>
    </row>
    <row r="17" spans="1:16" s="16" customFormat="1" ht="29.25" customHeight="1">
      <c r="A17" s="167" t="s">
        <v>133</v>
      </c>
      <c r="B17" s="154" t="s">
        <v>76</v>
      </c>
      <c r="C17" s="154"/>
      <c r="D17" s="154"/>
      <c r="E17" s="154"/>
      <c r="F17" s="85"/>
      <c r="G17" s="85"/>
      <c r="H17" s="85"/>
      <c r="I17" s="85"/>
      <c r="J17" s="86">
        <v>225164</v>
      </c>
      <c r="K17" s="86">
        <v>209281</v>
      </c>
      <c r="L17" s="86">
        <v>205059</v>
      </c>
      <c r="M17" s="86">
        <v>204822</v>
      </c>
      <c r="N17" s="86">
        <v>204822</v>
      </c>
      <c r="O17" s="86">
        <v>206870</v>
      </c>
      <c r="P17" s="87">
        <v>208918</v>
      </c>
    </row>
    <row r="18" spans="1:16" s="16" customFormat="1" ht="29.25" customHeight="1">
      <c r="A18" s="168"/>
      <c r="B18" s="170" t="s">
        <v>77</v>
      </c>
      <c r="C18" s="170"/>
      <c r="D18" s="170"/>
      <c r="E18" s="170"/>
      <c r="F18" s="25"/>
      <c r="G18" s="25"/>
      <c r="H18" s="25"/>
      <c r="I18" s="25"/>
      <c r="J18" s="26">
        <v>5800</v>
      </c>
      <c r="K18" s="26">
        <v>6200</v>
      </c>
      <c r="L18" s="26">
        <v>51685</v>
      </c>
      <c r="M18" s="26">
        <v>34259</v>
      </c>
      <c r="N18" s="26">
        <v>34259</v>
      </c>
      <c r="O18" s="26">
        <v>36046</v>
      </c>
      <c r="P18" s="88">
        <v>34259</v>
      </c>
    </row>
    <row r="19" spans="1:16" s="16" customFormat="1" ht="27" customHeight="1" thickBot="1">
      <c r="A19" s="169"/>
      <c r="B19" s="153" t="s">
        <v>78</v>
      </c>
      <c r="C19" s="153"/>
      <c r="D19" s="153"/>
      <c r="E19" s="153"/>
      <c r="F19" s="89"/>
      <c r="G19" s="89"/>
      <c r="H19" s="89"/>
      <c r="I19" s="89"/>
      <c r="J19" s="90">
        <v>52</v>
      </c>
      <c r="K19" s="90">
        <v>55</v>
      </c>
      <c r="L19" s="90">
        <v>100</v>
      </c>
      <c r="M19" s="90">
        <v>100</v>
      </c>
      <c r="N19" s="90">
        <v>100</v>
      </c>
      <c r="O19" s="90">
        <v>100</v>
      </c>
      <c r="P19" s="91">
        <v>100</v>
      </c>
    </row>
    <row r="20" spans="1:16" ht="48.75" customHeight="1">
      <c r="A20" s="149" t="s">
        <v>55</v>
      </c>
      <c r="B20" s="149" t="s">
        <v>31</v>
      </c>
      <c r="C20" s="148" t="s">
        <v>6</v>
      </c>
      <c r="D20" s="149" t="s">
        <v>42</v>
      </c>
      <c r="E20" s="80">
        <v>903</v>
      </c>
      <c r="F20" s="81" t="s">
        <v>98</v>
      </c>
      <c r="G20" s="82" t="s">
        <v>37</v>
      </c>
      <c r="H20" s="82">
        <v>611</v>
      </c>
      <c r="I20" s="83" t="s">
        <v>99</v>
      </c>
      <c r="J20" s="84">
        <v>6300.3</v>
      </c>
      <c r="K20" s="84">
        <v>6519.7</v>
      </c>
      <c r="L20" s="84"/>
      <c r="M20" s="84"/>
      <c r="N20" s="84"/>
      <c r="O20" s="84"/>
      <c r="P20" s="84"/>
    </row>
    <row r="21" spans="1:16" ht="37.5" customHeight="1">
      <c r="A21" s="140"/>
      <c r="B21" s="140"/>
      <c r="C21" s="141"/>
      <c r="D21" s="140"/>
      <c r="E21" s="34">
        <v>903</v>
      </c>
      <c r="F21" s="35" t="s">
        <v>98</v>
      </c>
      <c r="G21" s="36" t="s">
        <v>34</v>
      </c>
      <c r="H21" s="36">
        <v>244</v>
      </c>
      <c r="I21" s="4" t="s">
        <v>97</v>
      </c>
      <c r="J21" s="43">
        <v>308.4</v>
      </c>
      <c r="K21" s="43">
        <v>311.8</v>
      </c>
      <c r="L21" s="43"/>
      <c r="M21" s="43"/>
      <c r="N21" s="43"/>
      <c r="O21" s="43"/>
      <c r="P21" s="43"/>
    </row>
    <row r="22" spans="1:16" ht="45.75" customHeight="1">
      <c r="A22" s="140"/>
      <c r="B22" s="140"/>
      <c r="C22" s="141"/>
      <c r="D22" s="140"/>
      <c r="E22" s="34">
        <v>903</v>
      </c>
      <c r="F22" s="35" t="s">
        <v>98</v>
      </c>
      <c r="G22" s="36" t="s">
        <v>73</v>
      </c>
      <c r="H22" s="36">
        <v>611</v>
      </c>
      <c r="I22" s="6" t="s">
        <v>99</v>
      </c>
      <c r="J22" s="43"/>
      <c r="K22" s="43"/>
      <c r="L22" s="43">
        <v>6474.546</v>
      </c>
      <c r="M22" s="41">
        <v>5514.43</v>
      </c>
      <c r="N22" s="43">
        <v>7967.301</v>
      </c>
      <c r="O22" s="43">
        <v>7634.23</v>
      </c>
      <c r="P22" s="43">
        <v>7634.23</v>
      </c>
    </row>
    <row r="23" spans="1:16" ht="36" customHeight="1">
      <c r="A23" s="140"/>
      <c r="B23" s="140"/>
      <c r="C23" s="141"/>
      <c r="D23" s="140"/>
      <c r="E23" s="34">
        <v>903</v>
      </c>
      <c r="F23" s="35" t="s">
        <v>98</v>
      </c>
      <c r="G23" s="36" t="s">
        <v>74</v>
      </c>
      <c r="H23" s="36">
        <v>244</v>
      </c>
      <c r="I23" s="4" t="s">
        <v>97</v>
      </c>
      <c r="J23" s="43"/>
      <c r="K23" s="43"/>
      <c r="L23" s="43">
        <v>315.674</v>
      </c>
      <c r="M23" s="43">
        <v>382.959</v>
      </c>
      <c r="N23" s="43">
        <v>347.001</v>
      </c>
      <c r="O23" s="43">
        <v>334.366</v>
      </c>
      <c r="P23" s="43">
        <v>334.366</v>
      </c>
    </row>
    <row r="24" spans="1:16" ht="43.5" customHeight="1">
      <c r="A24" s="140"/>
      <c r="B24" s="140"/>
      <c r="C24" s="141"/>
      <c r="D24" s="140"/>
      <c r="E24" s="62" t="s">
        <v>11</v>
      </c>
      <c r="F24" s="63"/>
      <c r="G24" s="62"/>
      <c r="H24" s="62"/>
      <c r="I24" s="55"/>
      <c r="J24" s="42">
        <f>J20+J21+J22+J23</f>
        <v>6608.7</v>
      </c>
      <c r="K24" s="42">
        <f aca="true" t="shared" si="2" ref="K24:P24">K20+K21+K22+K23</f>
        <v>6831.5</v>
      </c>
      <c r="L24" s="42">
        <f t="shared" si="2"/>
        <v>6790.22</v>
      </c>
      <c r="M24" s="42">
        <f>M20+M21+M22+M23</f>
        <v>5897.389</v>
      </c>
      <c r="N24" s="42">
        <f t="shared" si="2"/>
        <v>8314.302</v>
      </c>
      <c r="O24" s="42">
        <f t="shared" si="2"/>
        <v>7968.596</v>
      </c>
      <c r="P24" s="42">
        <f t="shared" si="2"/>
        <v>7968.596</v>
      </c>
    </row>
    <row r="25" spans="1:16" ht="37.5" customHeight="1">
      <c r="A25" s="140" t="s">
        <v>54</v>
      </c>
      <c r="B25" s="140" t="s">
        <v>31</v>
      </c>
      <c r="C25" s="141" t="s">
        <v>6</v>
      </c>
      <c r="D25" s="140" t="s">
        <v>38</v>
      </c>
      <c r="E25" s="23">
        <v>903</v>
      </c>
      <c r="F25" s="17" t="s">
        <v>98</v>
      </c>
      <c r="G25" s="5" t="s">
        <v>33</v>
      </c>
      <c r="H25" s="5">
        <v>244</v>
      </c>
      <c r="I25" s="4" t="s">
        <v>95</v>
      </c>
      <c r="J25" s="43"/>
      <c r="K25" s="43">
        <v>8.1</v>
      </c>
      <c r="L25" s="45"/>
      <c r="M25" s="45"/>
      <c r="N25" s="45"/>
      <c r="O25" s="45"/>
      <c r="P25" s="45"/>
    </row>
    <row r="26" spans="1:16" ht="39.75" customHeight="1">
      <c r="A26" s="140"/>
      <c r="B26" s="140"/>
      <c r="C26" s="141"/>
      <c r="D26" s="140"/>
      <c r="E26" s="24">
        <v>903</v>
      </c>
      <c r="F26" s="17" t="s">
        <v>98</v>
      </c>
      <c r="G26" s="5" t="s">
        <v>39</v>
      </c>
      <c r="H26" s="5">
        <v>244</v>
      </c>
      <c r="I26" s="4" t="s">
        <v>95</v>
      </c>
      <c r="J26" s="45"/>
      <c r="K26" s="45"/>
      <c r="L26" s="43">
        <v>7.7</v>
      </c>
      <c r="M26" s="43"/>
      <c r="N26" s="45"/>
      <c r="O26" s="45"/>
      <c r="P26" s="45"/>
    </row>
    <row r="27" spans="1:16" ht="39.75" customHeight="1">
      <c r="A27" s="140"/>
      <c r="B27" s="140"/>
      <c r="C27" s="141"/>
      <c r="D27" s="140"/>
      <c r="E27" s="152">
        <v>903</v>
      </c>
      <c r="F27" s="142" t="s">
        <v>98</v>
      </c>
      <c r="G27" s="141" t="s">
        <v>104</v>
      </c>
      <c r="H27" s="5">
        <v>612</v>
      </c>
      <c r="I27" s="4" t="s">
        <v>95</v>
      </c>
      <c r="J27" s="45"/>
      <c r="K27" s="45"/>
      <c r="L27" s="43"/>
      <c r="M27" s="41">
        <v>7.3</v>
      </c>
      <c r="N27" s="43">
        <v>7.8</v>
      </c>
      <c r="O27" s="43">
        <v>7.8</v>
      </c>
      <c r="P27" s="43">
        <v>7.8</v>
      </c>
    </row>
    <row r="28" spans="1:16" ht="39.75" customHeight="1">
      <c r="A28" s="140"/>
      <c r="B28" s="140"/>
      <c r="C28" s="141"/>
      <c r="D28" s="140"/>
      <c r="E28" s="152"/>
      <c r="F28" s="142"/>
      <c r="G28" s="141"/>
      <c r="H28" s="5">
        <v>612</v>
      </c>
      <c r="I28" s="4" t="s">
        <v>96</v>
      </c>
      <c r="J28" s="45"/>
      <c r="K28" s="45"/>
      <c r="L28" s="43"/>
      <c r="M28" s="41">
        <v>3.12858</v>
      </c>
      <c r="N28" s="43">
        <v>3.343</v>
      </c>
      <c r="O28" s="43">
        <v>3.343</v>
      </c>
      <c r="P28" s="43">
        <v>3.343</v>
      </c>
    </row>
    <row r="29" spans="1:16" ht="39.75" customHeight="1">
      <c r="A29" s="140"/>
      <c r="B29" s="140"/>
      <c r="C29" s="141"/>
      <c r="D29" s="140"/>
      <c r="E29" s="152"/>
      <c r="F29" s="142"/>
      <c r="G29" s="141"/>
      <c r="H29" s="5">
        <v>611</v>
      </c>
      <c r="I29" s="6" t="s">
        <v>99</v>
      </c>
      <c r="J29" s="45"/>
      <c r="K29" s="45"/>
      <c r="L29" s="43"/>
      <c r="M29" s="41">
        <v>4.2</v>
      </c>
      <c r="N29" s="43">
        <v>11.143</v>
      </c>
      <c r="O29" s="43">
        <v>4.7</v>
      </c>
      <c r="P29" s="43">
        <v>4.7</v>
      </c>
    </row>
    <row r="30" spans="1:16" ht="63.75" customHeight="1">
      <c r="A30" s="140"/>
      <c r="B30" s="140"/>
      <c r="C30" s="141"/>
      <c r="D30" s="140"/>
      <c r="E30" s="62" t="s">
        <v>11</v>
      </c>
      <c r="F30" s="63"/>
      <c r="G30" s="62"/>
      <c r="H30" s="62"/>
      <c r="I30" s="55"/>
      <c r="J30" s="58"/>
      <c r="K30" s="42">
        <f aca="true" t="shared" si="3" ref="K30:P30">K25+K26+K27+K28+K29</f>
        <v>8.1</v>
      </c>
      <c r="L30" s="42">
        <f t="shared" si="3"/>
        <v>7.7</v>
      </c>
      <c r="M30" s="42">
        <f t="shared" si="3"/>
        <v>14.62858</v>
      </c>
      <c r="N30" s="42">
        <f t="shared" si="3"/>
        <v>22.286</v>
      </c>
      <c r="O30" s="42">
        <f t="shared" si="3"/>
        <v>15.843</v>
      </c>
      <c r="P30" s="42">
        <f t="shared" si="3"/>
        <v>15.843</v>
      </c>
    </row>
    <row r="31" spans="1:16" ht="157.5" customHeight="1">
      <c r="A31" s="6" t="s">
        <v>56</v>
      </c>
      <c r="B31" s="6" t="s">
        <v>31</v>
      </c>
      <c r="C31" s="37" t="s">
        <v>6</v>
      </c>
      <c r="D31" s="6" t="s">
        <v>40</v>
      </c>
      <c r="E31" s="59">
        <v>903</v>
      </c>
      <c r="F31" s="60" t="s">
        <v>98</v>
      </c>
      <c r="G31" s="61" t="s">
        <v>41</v>
      </c>
      <c r="H31" s="61">
        <v>244</v>
      </c>
      <c r="I31" s="19" t="s">
        <v>95</v>
      </c>
      <c r="J31" s="56"/>
      <c r="K31" s="56"/>
      <c r="L31" s="42">
        <v>20.6</v>
      </c>
      <c r="M31" s="56"/>
      <c r="N31" s="56"/>
      <c r="O31" s="56"/>
      <c r="P31" s="56"/>
    </row>
    <row r="32" spans="1:16" ht="281.25" customHeight="1" thickBot="1">
      <c r="A32" s="92" t="s">
        <v>136</v>
      </c>
      <c r="B32" s="93" t="s">
        <v>31</v>
      </c>
      <c r="C32" s="94" t="s">
        <v>6</v>
      </c>
      <c r="D32" s="95" t="s">
        <v>32</v>
      </c>
      <c r="E32" s="96"/>
      <c r="F32" s="97"/>
      <c r="G32" s="96"/>
      <c r="H32" s="96"/>
      <c r="I32" s="98"/>
      <c r="J32" s="99">
        <f>J41</f>
        <v>577.8</v>
      </c>
      <c r="K32" s="99">
        <f aca="true" t="shared" si="4" ref="K32:P32">K41</f>
        <v>569</v>
      </c>
      <c r="L32" s="99">
        <f t="shared" si="4"/>
        <v>574.6039999999999</v>
      </c>
      <c r="M32" s="99">
        <f t="shared" si="4"/>
        <v>656.734</v>
      </c>
      <c r="N32" s="99">
        <f t="shared" si="4"/>
        <v>1036.7350000000001</v>
      </c>
      <c r="O32" s="99">
        <f t="shared" si="4"/>
        <v>694.859</v>
      </c>
      <c r="P32" s="99">
        <f t="shared" si="4"/>
        <v>694.859</v>
      </c>
    </row>
    <row r="33" spans="1:16" s="16" customFormat="1" ht="30" customHeight="1">
      <c r="A33" s="167" t="s">
        <v>137</v>
      </c>
      <c r="B33" s="154" t="s">
        <v>138</v>
      </c>
      <c r="C33" s="154"/>
      <c r="D33" s="154"/>
      <c r="E33" s="154"/>
      <c r="F33" s="103"/>
      <c r="G33" s="85"/>
      <c r="H33" s="85"/>
      <c r="I33" s="85"/>
      <c r="J33" s="104">
        <v>3080</v>
      </c>
      <c r="K33" s="104">
        <v>3090</v>
      </c>
      <c r="L33" s="104">
        <v>3090</v>
      </c>
      <c r="M33" s="104">
        <v>3090</v>
      </c>
      <c r="N33" s="104">
        <v>3090</v>
      </c>
      <c r="O33" s="104">
        <v>3091</v>
      </c>
      <c r="P33" s="105">
        <v>3092</v>
      </c>
    </row>
    <row r="34" spans="1:16" s="16" customFormat="1" ht="25.5" customHeight="1">
      <c r="A34" s="168"/>
      <c r="B34" s="170" t="s">
        <v>139</v>
      </c>
      <c r="C34" s="170"/>
      <c r="D34" s="170"/>
      <c r="E34" s="170"/>
      <c r="F34" s="50"/>
      <c r="G34" s="25"/>
      <c r="H34" s="25"/>
      <c r="I34" s="25"/>
      <c r="J34" s="27">
        <v>100</v>
      </c>
      <c r="K34" s="27">
        <v>100</v>
      </c>
      <c r="L34" s="27">
        <v>100</v>
      </c>
      <c r="M34" s="27">
        <v>100</v>
      </c>
      <c r="N34" s="27">
        <v>100</v>
      </c>
      <c r="O34" s="27">
        <v>100</v>
      </c>
      <c r="P34" s="106">
        <v>100</v>
      </c>
    </row>
    <row r="35" spans="1:16" s="16" customFormat="1" ht="33.75" customHeight="1" thickBot="1">
      <c r="A35" s="169"/>
      <c r="B35" s="153" t="s">
        <v>79</v>
      </c>
      <c r="C35" s="153"/>
      <c r="D35" s="153"/>
      <c r="E35" s="153"/>
      <c r="F35" s="107"/>
      <c r="G35" s="89"/>
      <c r="H35" s="89"/>
      <c r="I35" s="89"/>
      <c r="J35" s="108">
        <v>100</v>
      </c>
      <c r="K35" s="108">
        <v>100</v>
      </c>
      <c r="L35" s="108">
        <v>100</v>
      </c>
      <c r="M35" s="108">
        <v>100</v>
      </c>
      <c r="N35" s="108">
        <v>100</v>
      </c>
      <c r="O35" s="108">
        <v>100</v>
      </c>
      <c r="P35" s="109">
        <v>100</v>
      </c>
    </row>
    <row r="36" spans="1:16" ht="60" customHeight="1">
      <c r="A36" s="149" t="s">
        <v>57</v>
      </c>
      <c r="B36" s="155" t="s">
        <v>31</v>
      </c>
      <c r="C36" s="148" t="s">
        <v>6</v>
      </c>
      <c r="D36" s="149" t="s">
        <v>140</v>
      </c>
      <c r="E36" s="100">
        <v>903</v>
      </c>
      <c r="F36" s="101" t="s">
        <v>98</v>
      </c>
      <c r="G36" s="74" t="s">
        <v>35</v>
      </c>
      <c r="H36" s="74">
        <v>611</v>
      </c>
      <c r="I36" s="73" t="s">
        <v>99</v>
      </c>
      <c r="J36" s="84">
        <v>570.3</v>
      </c>
      <c r="K36" s="84">
        <v>562.5</v>
      </c>
      <c r="L36" s="102"/>
      <c r="M36" s="102"/>
      <c r="N36" s="102"/>
      <c r="O36" s="102"/>
      <c r="P36" s="102"/>
    </row>
    <row r="37" spans="1:16" ht="39.75" customHeight="1">
      <c r="A37" s="140"/>
      <c r="B37" s="156"/>
      <c r="C37" s="141"/>
      <c r="D37" s="140"/>
      <c r="E37" s="24">
        <v>903</v>
      </c>
      <c r="F37" s="17" t="s">
        <v>98</v>
      </c>
      <c r="G37" s="5" t="s">
        <v>101</v>
      </c>
      <c r="H37" s="5">
        <v>244</v>
      </c>
      <c r="I37" s="4" t="s">
        <v>97</v>
      </c>
      <c r="J37" s="43">
        <v>7.5</v>
      </c>
      <c r="K37" s="43">
        <v>6.5</v>
      </c>
      <c r="L37" s="45"/>
      <c r="M37" s="45"/>
      <c r="N37" s="45"/>
      <c r="O37" s="45"/>
      <c r="P37" s="45"/>
    </row>
    <row r="38" spans="1:16" ht="45" customHeight="1">
      <c r="A38" s="140"/>
      <c r="B38" s="156"/>
      <c r="C38" s="141"/>
      <c r="D38" s="140"/>
      <c r="E38" s="24">
        <v>903</v>
      </c>
      <c r="F38" s="17" t="s">
        <v>98</v>
      </c>
      <c r="G38" s="5" t="s">
        <v>58</v>
      </c>
      <c r="H38" s="5">
        <v>611</v>
      </c>
      <c r="I38" s="4" t="s">
        <v>99</v>
      </c>
      <c r="J38" s="43"/>
      <c r="K38" s="43"/>
      <c r="L38" s="43">
        <v>567.454</v>
      </c>
      <c r="M38" s="41">
        <v>644.864</v>
      </c>
      <c r="N38" s="43">
        <v>1012.1</v>
      </c>
      <c r="O38" s="43">
        <v>682.224</v>
      </c>
      <c r="P38" s="43">
        <v>682.224</v>
      </c>
    </row>
    <row r="39" spans="1:16" ht="42.75" customHeight="1">
      <c r="A39" s="140"/>
      <c r="B39" s="156"/>
      <c r="C39" s="141"/>
      <c r="D39" s="140"/>
      <c r="E39" s="24">
        <v>903</v>
      </c>
      <c r="F39" s="17" t="s">
        <v>98</v>
      </c>
      <c r="G39" s="5" t="s">
        <v>59</v>
      </c>
      <c r="H39" s="5">
        <v>244</v>
      </c>
      <c r="I39" s="4" t="s">
        <v>97</v>
      </c>
      <c r="J39" s="43"/>
      <c r="K39" s="43"/>
      <c r="L39" s="43"/>
      <c r="M39" s="43">
        <v>11.87</v>
      </c>
      <c r="N39" s="43">
        <v>24.635</v>
      </c>
      <c r="O39" s="43">
        <v>12.635</v>
      </c>
      <c r="P39" s="43">
        <v>12.635</v>
      </c>
    </row>
    <row r="40" spans="1:16" ht="42.75" customHeight="1">
      <c r="A40" s="140"/>
      <c r="B40" s="156"/>
      <c r="C40" s="141"/>
      <c r="D40" s="140"/>
      <c r="E40" s="24">
        <v>903</v>
      </c>
      <c r="F40" s="17" t="s">
        <v>98</v>
      </c>
      <c r="G40" s="5" t="s">
        <v>74</v>
      </c>
      <c r="H40" s="5">
        <v>244</v>
      </c>
      <c r="I40" s="4" t="s">
        <v>97</v>
      </c>
      <c r="J40" s="43"/>
      <c r="K40" s="43"/>
      <c r="L40" s="43">
        <v>7.15</v>
      </c>
      <c r="M40" s="43"/>
      <c r="N40" s="43"/>
      <c r="O40" s="43"/>
      <c r="P40" s="43"/>
    </row>
    <row r="41" spans="1:16" ht="78" customHeight="1">
      <c r="A41" s="140"/>
      <c r="B41" s="156"/>
      <c r="C41" s="141"/>
      <c r="D41" s="140"/>
      <c r="E41" s="62" t="s">
        <v>11</v>
      </c>
      <c r="F41" s="63"/>
      <c r="G41" s="62"/>
      <c r="H41" s="62"/>
      <c r="I41" s="55"/>
      <c r="J41" s="42">
        <f>J36+J37+J38+J39+J40</f>
        <v>577.8</v>
      </c>
      <c r="K41" s="42">
        <f aca="true" t="shared" si="5" ref="K41:P41">K36+K37+K38+K39+K40</f>
        <v>569</v>
      </c>
      <c r="L41" s="42">
        <f t="shared" si="5"/>
        <v>574.6039999999999</v>
      </c>
      <c r="M41" s="42">
        <f t="shared" si="5"/>
        <v>656.734</v>
      </c>
      <c r="N41" s="42">
        <f t="shared" si="5"/>
        <v>1036.7350000000001</v>
      </c>
      <c r="O41" s="42">
        <f t="shared" si="5"/>
        <v>694.859</v>
      </c>
      <c r="P41" s="42">
        <f t="shared" si="5"/>
        <v>694.859</v>
      </c>
    </row>
    <row r="42" spans="1:16" ht="63.75" customHeight="1">
      <c r="A42" s="7" t="s">
        <v>60</v>
      </c>
      <c r="B42" s="8" t="s">
        <v>27</v>
      </c>
      <c r="C42" s="9" t="s">
        <v>6</v>
      </c>
      <c r="D42" s="8" t="s">
        <v>43</v>
      </c>
      <c r="E42" s="9"/>
      <c r="F42" s="18"/>
      <c r="G42" s="9"/>
      <c r="H42" s="9"/>
      <c r="I42" s="10"/>
      <c r="J42" s="46">
        <f>J43+J44</f>
        <v>11.3</v>
      </c>
      <c r="K42" s="46">
        <f aca="true" t="shared" si="6" ref="K42:P42">K43+K44</f>
        <v>22.6</v>
      </c>
      <c r="L42" s="46">
        <f t="shared" si="6"/>
        <v>0</v>
      </c>
      <c r="M42" s="46">
        <f t="shared" si="6"/>
        <v>50.46</v>
      </c>
      <c r="N42" s="46">
        <f t="shared" si="6"/>
        <v>19.6</v>
      </c>
      <c r="O42" s="46">
        <f t="shared" si="6"/>
        <v>0</v>
      </c>
      <c r="P42" s="46">
        <f t="shared" si="6"/>
        <v>0</v>
      </c>
    </row>
    <row r="43" spans="1:16" ht="63.75" customHeight="1">
      <c r="A43" s="6" t="s">
        <v>61</v>
      </c>
      <c r="B43" s="6" t="s">
        <v>27</v>
      </c>
      <c r="C43" s="5" t="s">
        <v>6</v>
      </c>
      <c r="D43" s="6" t="s">
        <v>43</v>
      </c>
      <c r="E43" s="31">
        <v>903</v>
      </c>
      <c r="F43" s="21" t="s">
        <v>98</v>
      </c>
      <c r="G43" s="22" t="s">
        <v>44</v>
      </c>
      <c r="H43" s="22">
        <v>244</v>
      </c>
      <c r="I43" s="4" t="s">
        <v>99</v>
      </c>
      <c r="J43" s="43">
        <v>11.3</v>
      </c>
      <c r="K43" s="43">
        <v>22.6</v>
      </c>
      <c r="L43" s="43"/>
      <c r="M43" s="43"/>
      <c r="N43" s="43"/>
      <c r="O43" s="43"/>
      <c r="P43" s="43"/>
    </row>
    <row r="44" spans="1:16" ht="75" customHeight="1">
      <c r="A44" s="6" t="s">
        <v>105</v>
      </c>
      <c r="B44" s="6" t="s">
        <v>27</v>
      </c>
      <c r="C44" s="5" t="s">
        <v>6</v>
      </c>
      <c r="D44" s="6" t="s">
        <v>43</v>
      </c>
      <c r="E44" s="31">
        <v>903</v>
      </c>
      <c r="F44" s="21" t="s">
        <v>106</v>
      </c>
      <c r="G44" s="22" t="s">
        <v>107</v>
      </c>
      <c r="H44" s="22">
        <v>244</v>
      </c>
      <c r="I44" s="4" t="s">
        <v>99</v>
      </c>
      <c r="J44" s="43"/>
      <c r="K44" s="43"/>
      <c r="L44" s="43"/>
      <c r="M44" s="41">
        <v>50.46</v>
      </c>
      <c r="N44" s="43">
        <v>19.6</v>
      </c>
      <c r="O44" s="43"/>
      <c r="P44" s="43"/>
    </row>
    <row r="45" spans="1:16" ht="81" customHeight="1" thickBot="1">
      <c r="A45" s="92" t="s">
        <v>153</v>
      </c>
      <c r="B45" s="92" t="s">
        <v>69</v>
      </c>
      <c r="C45" s="78" t="s">
        <v>6</v>
      </c>
      <c r="D45" s="92" t="s">
        <v>63</v>
      </c>
      <c r="E45" s="78"/>
      <c r="F45" s="110"/>
      <c r="G45" s="78"/>
      <c r="H45" s="78"/>
      <c r="I45" s="75"/>
      <c r="J45" s="79">
        <f>J49+J50</f>
        <v>991.3</v>
      </c>
      <c r="K45" s="79">
        <f aca="true" t="shared" si="7" ref="K45:P45">K49+K50</f>
        <v>1108.9</v>
      </c>
      <c r="L45" s="79">
        <f t="shared" si="7"/>
        <v>1110.712</v>
      </c>
      <c r="M45" s="79">
        <f t="shared" si="7"/>
        <v>1106.122</v>
      </c>
      <c r="N45" s="79">
        <f t="shared" si="7"/>
        <v>912.952</v>
      </c>
      <c r="O45" s="79">
        <f t="shared" si="7"/>
        <v>986.712</v>
      </c>
      <c r="P45" s="79">
        <f t="shared" si="7"/>
        <v>986.712</v>
      </c>
    </row>
    <row r="46" spans="1:16" s="16" customFormat="1" ht="20.25" customHeight="1">
      <c r="A46" s="171" t="s">
        <v>80</v>
      </c>
      <c r="B46" s="154" t="s">
        <v>81</v>
      </c>
      <c r="C46" s="154"/>
      <c r="D46" s="154"/>
      <c r="E46" s="154"/>
      <c r="F46" s="103"/>
      <c r="G46" s="85"/>
      <c r="H46" s="85"/>
      <c r="I46" s="85"/>
      <c r="J46" s="111">
        <v>281912</v>
      </c>
      <c r="K46" s="111">
        <v>287373</v>
      </c>
      <c r="L46" s="111">
        <v>287903</v>
      </c>
      <c r="M46" s="111">
        <v>287927</v>
      </c>
      <c r="N46" s="111">
        <v>287935</v>
      </c>
      <c r="O46" s="111">
        <v>287955</v>
      </c>
      <c r="P46" s="112">
        <v>287970</v>
      </c>
    </row>
    <row r="47" spans="1:16" s="16" customFormat="1" ht="36" customHeight="1">
      <c r="A47" s="172"/>
      <c r="B47" s="174" t="s">
        <v>82</v>
      </c>
      <c r="C47" s="174"/>
      <c r="D47" s="174"/>
      <c r="E47" s="174"/>
      <c r="F47" s="29"/>
      <c r="G47" s="28"/>
      <c r="H47" s="28"/>
      <c r="I47" s="28"/>
      <c r="J47" s="30"/>
      <c r="K47" s="30"/>
      <c r="L47" s="30">
        <v>388</v>
      </c>
      <c r="M47" s="30">
        <v>388</v>
      </c>
      <c r="N47" s="30">
        <v>400</v>
      </c>
      <c r="O47" s="30">
        <v>400</v>
      </c>
      <c r="P47" s="113">
        <v>400</v>
      </c>
    </row>
    <row r="48" spans="1:16" s="16" customFormat="1" ht="27.75" customHeight="1" thickBot="1">
      <c r="A48" s="173"/>
      <c r="B48" s="153" t="s">
        <v>83</v>
      </c>
      <c r="C48" s="153"/>
      <c r="D48" s="153"/>
      <c r="E48" s="153"/>
      <c r="F48" s="107"/>
      <c r="G48" s="89"/>
      <c r="H48" s="89"/>
      <c r="I48" s="89"/>
      <c r="J48" s="114"/>
      <c r="K48" s="114"/>
      <c r="L48" s="114"/>
      <c r="M48" s="114"/>
      <c r="N48" s="114"/>
      <c r="O48" s="114"/>
      <c r="P48" s="115"/>
    </row>
    <row r="49" spans="1:16" ht="63.75" customHeight="1">
      <c r="A49" s="149" t="s">
        <v>62</v>
      </c>
      <c r="B49" s="149" t="s">
        <v>66</v>
      </c>
      <c r="C49" s="148" t="s">
        <v>6</v>
      </c>
      <c r="D49" s="149" t="s">
        <v>63</v>
      </c>
      <c r="E49" s="80">
        <v>903</v>
      </c>
      <c r="F49" s="81" t="s">
        <v>98</v>
      </c>
      <c r="G49" s="82" t="s">
        <v>25</v>
      </c>
      <c r="H49" s="82">
        <v>611</v>
      </c>
      <c r="I49" s="73" t="s">
        <v>99</v>
      </c>
      <c r="J49" s="84">
        <v>991.3</v>
      </c>
      <c r="K49" s="84">
        <v>1108.9</v>
      </c>
      <c r="L49" s="84"/>
      <c r="M49" s="84"/>
      <c r="N49" s="84"/>
      <c r="O49" s="84"/>
      <c r="P49" s="84"/>
    </row>
    <row r="50" spans="1:16" ht="62.25" customHeight="1">
      <c r="A50" s="140"/>
      <c r="B50" s="140"/>
      <c r="C50" s="141"/>
      <c r="D50" s="140"/>
      <c r="E50" s="34">
        <v>903</v>
      </c>
      <c r="F50" s="35" t="s">
        <v>98</v>
      </c>
      <c r="G50" s="36" t="s">
        <v>64</v>
      </c>
      <c r="H50" s="36">
        <v>611</v>
      </c>
      <c r="I50" s="4" t="s">
        <v>99</v>
      </c>
      <c r="J50" s="43"/>
      <c r="K50" s="43"/>
      <c r="L50" s="43">
        <v>1110.712</v>
      </c>
      <c r="M50" s="41">
        <v>1106.122</v>
      </c>
      <c r="N50" s="43">
        <v>912.952</v>
      </c>
      <c r="O50" s="43">
        <v>986.712</v>
      </c>
      <c r="P50" s="43">
        <v>986.712</v>
      </c>
    </row>
    <row r="51" spans="1:16" ht="62.25" customHeight="1">
      <c r="A51" s="32" t="s">
        <v>108</v>
      </c>
      <c r="B51" s="10" t="s">
        <v>123</v>
      </c>
      <c r="C51" s="9" t="s">
        <v>6</v>
      </c>
      <c r="D51" s="32"/>
      <c r="E51" s="52"/>
      <c r="F51" s="51"/>
      <c r="G51" s="33"/>
      <c r="H51" s="33"/>
      <c r="I51" s="32"/>
      <c r="J51" s="46">
        <f>J52</f>
        <v>0</v>
      </c>
      <c r="K51" s="46">
        <f aca="true" t="shared" si="8" ref="K51:P51">K52</f>
        <v>0</v>
      </c>
      <c r="L51" s="46">
        <f t="shared" si="8"/>
        <v>0</v>
      </c>
      <c r="M51" s="46">
        <f t="shared" si="8"/>
        <v>100</v>
      </c>
      <c r="N51" s="46">
        <f t="shared" si="8"/>
        <v>0</v>
      </c>
      <c r="O51" s="46">
        <f t="shared" si="8"/>
        <v>0</v>
      </c>
      <c r="P51" s="46">
        <f t="shared" si="8"/>
        <v>0</v>
      </c>
    </row>
    <row r="52" spans="1:16" ht="73.5" customHeight="1">
      <c r="A52" s="4" t="s">
        <v>109</v>
      </c>
      <c r="B52" s="4" t="s">
        <v>123</v>
      </c>
      <c r="C52" s="5" t="s">
        <v>6</v>
      </c>
      <c r="D52" s="4"/>
      <c r="E52" s="34">
        <v>974</v>
      </c>
      <c r="F52" s="35" t="s">
        <v>110</v>
      </c>
      <c r="G52" s="36" t="s">
        <v>111</v>
      </c>
      <c r="H52" s="36">
        <v>612</v>
      </c>
      <c r="I52" s="4" t="s">
        <v>99</v>
      </c>
      <c r="J52" s="43"/>
      <c r="K52" s="43"/>
      <c r="L52" s="43"/>
      <c r="M52" s="41">
        <v>100</v>
      </c>
      <c r="N52" s="43"/>
      <c r="O52" s="43"/>
      <c r="P52" s="43"/>
    </row>
    <row r="53" spans="1:17" ht="211.5" customHeight="1" thickBot="1">
      <c r="A53" s="92" t="s">
        <v>112</v>
      </c>
      <c r="B53" s="92" t="s">
        <v>141</v>
      </c>
      <c r="C53" s="78" t="s">
        <v>6</v>
      </c>
      <c r="D53" s="92" t="s">
        <v>142</v>
      </c>
      <c r="E53" s="116"/>
      <c r="F53" s="117"/>
      <c r="G53" s="116"/>
      <c r="H53" s="116"/>
      <c r="I53" s="118"/>
      <c r="J53" s="119">
        <f>J60+J61+J66+J68+J64+J62+J63</f>
        <v>19286.781</v>
      </c>
      <c r="K53" s="119">
        <f aca="true" t="shared" si="9" ref="K53:P53">K60+K61+K66+K68+K64</f>
        <v>16878.346</v>
      </c>
      <c r="L53" s="119">
        <f>L60+L61+L66+L68+L64+L67+L69</f>
        <v>22324.833</v>
      </c>
      <c r="M53" s="119">
        <f>M60+M65+M66+M67+M68+M69+M74+M81</f>
        <v>22820.654</v>
      </c>
      <c r="N53" s="119">
        <f>N60+N61+N66+N68+N64+N81</f>
        <v>25427.815</v>
      </c>
      <c r="O53" s="119">
        <f t="shared" si="9"/>
        <v>21660.942</v>
      </c>
      <c r="P53" s="119">
        <f t="shared" si="9"/>
        <v>21602.623999999996</v>
      </c>
      <c r="Q53" t="s">
        <v>129</v>
      </c>
    </row>
    <row r="54" spans="1:16" s="16" customFormat="1" ht="40.5" customHeight="1" thickBot="1">
      <c r="A54" s="120" t="s">
        <v>84</v>
      </c>
      <c r="B54" s="145" t="s">
        <v>85</v>
      </c>
      <c r="C54" s="145"/>
      <c r="D54" s="145"/>
      <c r="E54" s="145"/>
      <c r="F54" s="122"/>
      <c r="G54" s="121"/>
      <c r="H54" s="121"/>
      <c r="I54" s="121"/>
      <c r="J54" s="123">
        <v>100</v>
      </c>
      <c r="K54" s="123">
        <v>100</v>
      </c>
      <c r="L54" s="123">
        <v>100</v>
      </c>
      <c r="M54" s="123">
        <v>100</v>
      </c>
      <c r="N54" s="123">
        <v>100</v>
      </c>
      <c r="O54" s="123">
        <v>100</v>
      </c>
      <c r="P54" s="124">
        <v>100</v>
      </c>
    </row>
    <row r="55" spans="1:16" ht="42" customHeight="1">
      <c r="A55" s="149" t="s">
        <v>113</v>
      </c>
      <c r="B55" s="149" t="s">
        <v>143</v>
      </c>
      <c r="C55" s="148" t="s">
        <v>6</v>
      </c>
      <c r="D55" s="149" t="s">
        <v>28</v>
      </c>
      <c r="E55" s="80">
        <v>903</v>
      </c>
      <c r="F55" s="81" t="s">
        <v>98</v>
      </c>
      <c r="G55" s="82" t="s">
        <v>23</v>
      </c>
      <c r="H55" s="82">
        <v>611</v>
      </c>
      <c r="I55" s="73" t="s">
        <v>99</v>
      </c>
      <c r="J55" s="84">
        <v>17326.5</v>
      </c>
      <c r="K55" s="84">
        <v>16284.446</v>
      </c>
      <c r="L55" s="84"/>
      <c r="M55" s="84"/>
      <c r="N55" s="84"/>
      <c r="O55" s="84"/>
      <c r="P55" s="84"/>
    </row>
    <row r="56" spans="1:16" ht="30" customHeight="1">
      <c r="A56" s="140"/>
      <c r="B56" s="140"/>
      <c r="C56" s="141"/>
      <c r="D56" s="140"/>
      <c r="E56" s="34">
        <v>903</v>
      </c>
      <c r="F56" s="35" t="s">
        <v>98</v>
      </c>
      <c r="G56" s="36" t="s">
        <v>24</v>
      </c>
      <c r="H56" s="36">
        <v>244</v>
      </c>
      <c r="I56" s="4" t="s">
        <v>97</v>
      </c>
      <c r="J56" s="43">
        <v>941.3</v>
      </c>
      <c r="K56" s="43">
        <v>543.9</v>
      </c>
      <c r="L56" s="43"/>
      <c r="M56" s="43"/>
      <c r="N56" s="43"/>
      <c r="O56" s="43"/>
      <c r="P56" s="43"/>
    </row>
    <row r="57" spans="1:16" ht="41.25" customHeight="1">
      <c r="A57" s="140"/>
      <c r="B57" s="140"/>
      <c r="C57" s="141"/>
      <c r="D57" s="140"/>
      <c r="E57" s="34">
        <v>903</v>
      </c>
      <c r="F57" s="35" t="s">
        <v>98</v>
      </c>
      <c r="G57" s="36" t="s">
        <v>29</v>
      </c>
      <c r="H57" s="36">
        <v>611</v>
      </c>
      <c r="I57" s="4" t="s">
        <v>99</v>
      </c>
      <c r="J57" s="43"/>
      <c r="K57" s="43"/>
      <c r="L57" s="43">
        <v>9533.988</v>
      </c>
      <c r="M57" s="41">
        <v>7715.878</v>
      </c>
      <c r="N57" s="43">
        <v>12169.176</v>
      </c>
      <c r="O57" s="43">
        <v>12082.434</v>
      </c>
      <c r="P57" s="43">
        <v>12082.434</v>
      </c>
    </row>
    <row r="58" spans="1:16" ht="58.5" customHeight="1">
      <c r="A58" s="140"/>
      <c r="B58" s="140"/>
      <c r="C58" s="141"/>
      <c r="D58" s="140"/>
      <c r="E58" s="34">
        <v>993</v>
      </c>
      <c r="F58" s="35" t="s">
        <v>98</v>
      </c>
      <c r="G58" s="36" t="s">
        <v>29</v>
      </c>
      <c r="H58" s="36" t="s">
        <v>157</v>
      </c>
      <c r="I58" s="4" t="s">
        <v>100</v>
      </c>
      <c r="J58" s="43"/>
      <c r="K58" s="43"/>
      <c r="L58" s="43">
        <v>6852.512</v>
      </c>
      <c r="M58" s="41">
        <v>7667.295</v>
      </c>
      <c r="N58" s="43">
        <v>9517.587</v>
      </c>
      <c r="O58" s="43">
        <v>8683.601</v>
      </c>
      <c r="P58" s="43">
        <v>8625.283</v>
      </c>
    </row>
    <row r="59" spans="1:16" ht="32.25" customHeight="1">
      <c r="A59" s="140"/>
      <c r="B59" s="140"/>
      <c r="C59" s="141"/>
      <c r="D59" s="140"/>
      <c r="E59" s="34">
        <v>903</v>
      </c>
      <c r="F59" s="35" t="s">
        <v>98</v>
      </c>
      <c r="G59" s="36" t="s">
        <v>30</v>
      </c>
      <c r="H59" s="36">
        <v>244</v>
      </c>
      <c r="I59" s="4" t="s">
        <v>97</v>
      </c>
      <c r="J59" s="43"/>
      <c r="K59" s="43"/>
      <c r="L59" s="43">
        <v>5688.333</v>
      </c>
      <c r="M59" s="43">
        <v>5662.481</v>
      </c>
      <c r="N59" s="43">
        <v>1558.982</v>
      </c>
      <c r="O59" s="43">
        <v>894.907</v>
      </c>
      <c r="P59" s="43">
        <v>894.907</v>
      </c>
    </row>
    <row r="60" spans="1:16" ht="31.5" customHeight="1">
      <c r="A60" s="140"/>
      <c r="B60" s="140"/>
      <c r="C60" s="141"/>
      <c r="D60" s="140"/>
      <c r="E60" s="53" t="s">
        <v>11</v>
      </c>
      <c r="F60" s="54"/>
      <c r="G60" s="53"/>
      <c r="H60" s="53"/>
      <c r="I60" s="55"/>
      <c r="J60" s="42">
        <f>SUM(J55:J59)</f>
        <v>18267.8</v>
      </c>
      <c r="K60" s="42">
        <f aca="true" t="shared" si="10" ref="K60:P60">SUM(K55:K59)</f>
        <v>16828.346</v>
      </c>
      <c r="L60" s="42">
        <f>SUM(L55:L59)</f>
        <v>22074.833</v>
      </c>
      <c r="M60" s="42">
        <f>SUM(M55:M59)</f>
        <v>21045.654</v>
      </c>
      <c r="N60" s="42">
        <f t="shared" si="10"/>
        <v>23245.745</v>
      </c>
      <c r="O60" s="42">
        <f t="shared" si="10"/>
        <v>21660.942</v>
      </c>
      <c r="P60" s="42">
        <f t="shared" si="10"/>
        <v>21602.623999999996</v>
      </c>
    </row>
    <row r="61" spans="1:16" ht="35.25" customHeight="1">
      <c r="A61" s="140" t="s">
        <v>114</v>
      </c>
      <c r="B61" s="140" t="s">
        <v>144</v>
      </c>
      <c r="C61" s="141" t="s">
        <v>6</v>
      </c>
      <c r="D61" s="140" t="s">
        <v>145</v>
      </c>
      <c r="E61" s="38">
        <v>903</v>
      </c>
      <c r="F61" s="39" t="s">
        <v>98</v>
      </c>
      <c r="G61" s="40" t="s">
        <v>7</v>
      </c>
      <c r="H61" s="40">
        <v>612</v>
      </c>
      <c r="I61" s="19" t="s">
        <v>95</v>
      </c>
      <c r="J61" s="41">
        <v>400</v>
      </c>
      <c r="K61" s="56"/>
      <c r="L61" s="56"/>
      <c r="M61" s="56"/>
      <c r="N61" s="56"/>
      <c r="O61" s="56"/>
      <c r="P61" s="56"/>
    </row>
    <row r="62" spans="1:16" ht="43.5" customHeight="1">
      <c r="A62" s="140"/>
      <c r="B62" s="140"/>
      <c r="C62" s="141"/>
      <c r="D62" s="140"/>
      <c r="E62" s="38">
        <v>903</v>
      </c>
      <c r="F62" s="39" t="s">
        <v>98</v>
      </c>
      <c r="G62" s="40" t="s">
        <v>65</v>
      </c>
      <c r="H62" s="40">
        <v>612</v>
      </c>
      <c r="I62" s="19" t="s">
        <v>96</v>
      </c>
      <c r="J62" s="41">
        <v>400</v>
      </c>
      <c r="K62" s="56"/>
      <c r="L62" s="56"/>
      <c r="M62" s="56"/>
      <c r="N62" s="56"/>
      <c r="O62" s="56"/>
      <c r="P62" s="56"/>
    </row>
    <row r="63" spans="1:16" ht="43.5" customHeight="1">
      <c r="A63" s="140"/>
      <c r="B63" s="140"/>
      <c r="C63" s="141"/>
      <c r="D63" s="140"/>
      <c r="E63" s="38">
        <v>903</v>
      </c>
      <c r="F63" s="39" t="s">
        <v>98</v>
      </c>
      <c r="G63" s="40" t="s">
        <v>65</v>
      </c>
      <c r="H63" s="40">
        <v>611</v>
      </c>
      <c r="I63" s="19" t="s">
        <v>99</v>
      </c>
      <c r="J63" s="41">
        <v>20</v>
      </c>
      <c r="K63" s="56"/>
      <c r="L63" s="56"/>
      <c r="M63" s="56"/>
      <c r="N63" s="56"/>
      <c r="O63" s="56"/>
      <c r="P63" s="56"/>
    </row>
    <row r="64" spans="1:16" ht="63.75" customHeight="1">
      <c r="A64" s="140"/>
      <c r="B64" s="140"/>
      <c r="C64" s="141"/>
      <c r="D64" s="140"/>
      <c r="E64" s="38">
        <v>903</v>
      </c>
      <c r="F64" s="39" t="s">
        <v>98</v>
      </c>
      <c r="G64" s="40" t="s">
        <v>8</v>
      </c>
      <c r="H64" s="40">
        <v>611</v>
      </c>
      <c r="I64" s="19" t="s">
        <v>99</v>
      </c>
      <c r="J64" s="41">
        <v>48.981</v>
      </c>
      <c r="K64" s="56"/>
      <c r="L64" s="56"/>
      <c r="M64" s="56"/>
      <c r="N64" s="56"/>
      <c r="O64" s="56"/>
      <c r="P64" s="56"/>
    </row>
    <row r="65" spans="1:16" ht="27.75" customHeight="1">
      <c r="A65" s="140"/>
      <c r="B65" s="140"/>
      <c r="C65" s="141"/>
      <c r="D65" s="140"/>
      <c r="E65" s="57" t="s">
        <v>11</v>
      </c>
      <c r="F65" s="39"/>
      <c r="G65" s="40"/>
      <c r="H65" s="40"/>
      <c r="I65" s="19"/>
      <c r="J65" s="42">
        <f>SUM(J61:J64)</f>
        <v>868.981</v>
      </c>
      <c r="K65" s="58"/>
      <c r="L65" s="58"/>
      <c r="M65" s="58"/>
      <c r="N65" s="58"/>
      <c r="O65" s="58"/>
      <c r="P65" s="58"/>
    </row>
    <row r="66" spans="1:16" ht="39" customHeight="1">
      <c r="A66" s="140" t="s">
        <v>115</v>
      </c>
      <c r="B66" s="140" t="s">
        <v>144</v>
      </c>
      <c r="C66" s="141" t="s">
        <v>6</v>
      </c>
      <c r="D66" s="140" t="s">
        <v>145</v>
      </c>
      <c r="E66" s="34">
        <v>903</v>
      </c>
      <c r="F66" s="35" t="s">
        <v>98</v>
      </c>
      <c r="G66" s="36" t="s">
        <v>9</v>
      </c>
      <c r="H66" s="36">
        <v>612</v>
      </c>
      <c r="I66" s="4" t="s">
        <v>95</v>
      </c>
      <c r="J66" s="43">
        <v>100</v>
      </c>
      <c r="K66" s="43"/>
      <c r="L66" s="43"/>
      <c r="M66" s="43"/>
      <c r="N66" s="43"/>
      <c r="O66" s="43"/>
      <c r="P66" s="43"/>
    </row>
    <row r="67" spans="1:16" ht="63.75" customHeight="1">
      <c r="A67" s="140"/>
      <c r="B67" s="140"/>
      <c r="C67" s="141"/>
      <c r="D67" s="140"/>
      <c r="E67" s="34">
        <v>903</v>
      </c>
      <c r="F67" s="35" t="s">
        <v>98</v>
      </c>
      <c r="G67" s="36" t="s">
        <v>71</v>
      </c>
      <c r="H67" s="36">
        <v>612</v>
      </c>
      <c r="I67" s="4" t="s">
        <v>95</v>
      </c>
      <c r="J67" s="43"/>
      <c r="K67" s="43"/>
      <c r="L67" s="43">
        <v>200</v>
      </c>
      <c r="M67" s="43"/>
      <c r="N67" s="43"/>
      <c r="O67" s="43"/>
      <c r="P67" s="43"/>
    </row>
    <row r="68" spans="1:16" ht="54.75" customHeight="1">
      <c r="A68" s="140" t="s">
        <v>116</v>
      </c>
      <c r="B68" s="140" t="s">
        <v>144</v>
      </c>
      <c r="C68" s="141" t="s">
        <v>6</v>
      </c>
      <c r="D68" s="140" t="s">
        <v>145</v>
      </c>
      <c r="E68" s="34">
        <v>903</v>
      </c>
      <c r="F68" s="35" t="s">
        <v>98</v>
      </c>
      <c r="G68" s="36" t="s">
        <v>10</v>
      </c>
      <c r="H68" s="36">
        <v>612</v>
      </c>
      <c r="I68" s="4" t="s">
        <v>95</v>
      </c>
      <c r="J68" s="43">
        <v>50</v>
      </c>
      <c r="K68" s="43">
        <v>50</v>
      </c>
      <c r="L68" s="43"/>
      <c r="M68" s="44"/>
      <c r="N68" s="44"/>
      <c r="O68" s="44"/>
      <c r="P68" s="44"/>
    </row>
    <row r="69" spans="1:16" ht="75" customHeight="1">
      <c r="A69" s="140"/>
      <c r="B69" s="140"/>
      <c r="C69" s="141"/>
      <c r="D69" s="140"/>
      <c r="E69" s="34">
        <v>903</v>
      </c>
      <c r="F69" s="35" t="s">
        <v>98</v>
      </c>
      <c r="G69" s="36" t="s">
        <v>72</v>
      </c>
      <c r="H69" s="36">
        <v>612</v>
      </c>
      <c r="I69" s="4" t="s">
        <v>95</v>
      </c>
      <c r="J69" s="43"/>
      <c r="K69" s="43"/>
      <c r="L69" s="43">
        <v>50</v>
      </c>
      <c r="M69" s="44"/>
      <c r="N69" s="44"/>
      <c r="O69" s="44"/>
      <c r="P69" s="44"/>
    </row>
    <row r="70" spans="1:16" ht="36.75" customHeight="1">
      <c r="A70" s="140" t="s">
        <v>117</v>
      </c>
      <c r="B70" s="150" t="s">
        <v>146</v>
      </c>
      <c r="C70" s="141" t="s">
        <v>6</v>
      </c>
      <c r="D70" s="150" t="s">
        <v>145</v>
      </c>
      <c r="E70" s="138">
        <v>903</v>
      </c>
      <c r="F70" s="139" t="s">
        <v>98</v>
      </c>
      <c r="G70" s="137" t="s">
        <v>118</v>
      </c>
      <c r="H70" s="137">
        <v>612</v>
      </c>
      <c r="I70" s="4" t="s">
        <v>95</v>
      </c>
      <c r="J70" s="43"/>
      <c r="K70" s="43"/>
      <c r="L70" s="43"/>
      <c r="M70" s="43">
        <v>100</v>
      </c>
      <c r="N70" s="44"/>
      <c r="O70" s="44"/>
      <c r="P70" s="44"/>
    </row>
    <row r="71" spans="1:16" ht="45" customHeight="1">
      <c r="A71" s="140"/>
      <c r="B71" s="151"/>
      <c r="C71" s="141"/>
      <c r="D71" s="151"/>
      <c r="E71" s="138"/>
      <c r="F71" s="139"/>
      <c r="G71" s="137"/>
      <c r="H71" s="137"/>
      <c r="I71" s="4" t="s">
        <v>96</v>
      </c>
      <c r="J71" s="43"/>
      <c r="K71" s="43"/>
      <c r="L71" s="43"/>
      <c r="M71" s="43">
        <v>50</v>
      </c>
      <c r="N71" s="44"/>
      <c r="O71" s="44"/>
      <c r="P71" s="44"/>
    </row>
    <row r="72" spans="1:16" ht="29.25" customHeight="1">
      <c r="A72" s="140"/>
      <c r="B72" s="151"/>
      <c r="C72" s="141"/>
      <c r="D72" s="151"/>
      <c r="E72" s="138">
        <v>974</v>
      </c>
      <c r="F72" s="139" t="s">
        <v>98</v>
      </c>
      <c r="G72" s="137" t="s">
        <v>118</v>
      </c>
      <c r="H72" s="137">
        <v>612</v>
      </c>
      <c r="I72" s="4" t="s">
        <v>95</v>
      </c>
      <c r="J72" s="43"/>
      <c r="K72" s="43"/>
      <c r="L72" s="43"/>
      <c r="M72" s="43">
        <v>50</v>
      </c>
      <c r="N72" s="44"/>
      <c r="O72" s="44"/>
      <c r="P72" s="44"/>
    </row>
    <row r="73" spans="1:16" ht="51" customHeight="1">
      <c r="A73" s="140"/>
      <c r="B73" s="151"/>
      <c r="C73" s="141"/>
      <c r="D73" s="151"/>
      <c r="E73" s="138"/>
      <c r="F73" s="139"/>
      <c r="G73" s="137"/>
      <c r="H73" s="137"/>
      <c r="I73" s="4" t="s">
        <v>96</v>
      </c>
      <c r="J73" s="43"/>
      <c r="K73" s="43"/>
      <c r="L73" s="43"/>
      <c r="M73" s="43">
        <v>25</v>
      </c>
      <c r="N73" s="44"/>
      <c r="O73" s="44"/>
      <c r="P73" s="44"/>
    </row>
    <row r="74" spans="1:16" ht="22.5" customHeight="1">
      <c r="A74" s="140"/>
      <c r="B74" s="149"/>
      <c r="C74" s="141"/>
      <c r="D74" s="149"/>
      <c r="E74" s="57" t="s">
        <v>11</v>
      </c>
      <c r="F74" s="39"/>
      <c r="G74" s="40"/>
      <c r="H74" s="40"/>
      <c r="I74" s="19"/>
      <c r="J74" s="42">
        <f>J70+J71+J72+J73</f>
        <v>0</v>
      </c>
      <c r="K74" s="42">
        <f aca="true" t="shared" si="11" ref="K74:P74">K70+K71+K72+K73</f>
        <v>0</v>
      </c>
      <c r="L74" s="42">
        <f t="shared" si="11"/>
        <v>0</v>
      </c>
      <c r="M74" s="42">
        <f t="shared" si="11"/>
        <v>225</v>
      </c>
      <c r="N74" s="42">
        <f t="shared" si="11"/>
        <v>0</v>
      </c>
      <c r="O74" s="42">
        <f t="shared" si="11"/>
        <v>0</v>
      </c>
      <c r="P74" s="42">
        <f t="shared" si="11"/>
        <v>0</v>
      </c>
    </row>
    <row r="75" spans="1:16" ht="24" customHeight="1">
      <c r="A75" s="140" t="s">
        <v>130</v>
      </c>
      <c r="B75" s="150" t="s">
        <v>147</v>
      </c>
      <c r="C75" s="146" t="s">
        <v>6</v>
      </c>
      <c r="D75" s="150" t="s">
        <v>145</v>
      </c>
      <c r="E75" s="138">
        <v>993</v>
      </c>
      <c r="F75" s="139" t="s">
        <v>98</v>
      </c>
      <c r="G75" s="137" t="s">
        <v>103</v>
      </c>
      <c r="H75" s="36">
        <v>612</v>
      </c>
      <c r="I75" s="4" t="s">
        <v>95</v>
      </c>
      <c r="J75" s="43"/>
      <c r="K75" s="43"/>
      <c r="L75" s="43"/>
      <c r="M75" s="43">
        <v>1349.998</v>
      </c>
      <c r="N75" s="176"/>
      <c r="O75" s="44"/>
      <c r="P75" s="44"/>
    </row>
    <row r="76" spans="1:16" ht="42.75" customHeight="1">
      <c r="A76" s="140"/>
      <c r="B76" s="151"/>
      <c r="C76" s="147"/>
      <c r="D76" s="151"/>
      <c r="E76" s="138"/>
      <c r="F76" s="139"/>
      <c r="G76" s="137"/>
      <c r="H76" s="36">
        <v>612</v>
      </c>
      <c r="I76" s="4" t="s">
        <v>96</v>
      </c>
      <c r="J76" s="43"/>
      <c r="K76" s="43"/>
      <c r="L76" s="43"/>
      <c r="M76" s="43">
        <v>150.002</v>
      </c>
      <c r="N76" s="176"/>
      <c r="O76" s="44"/>
      <c r="P76" s="44"/>
    </row>
    <row r="77" spans="1:16" ht="54" customHeight="1">
      <c r="A77" s="140"/>
      <c r="B77" s="151"/>
      <c r="C77" s="147"/>
      <c r="D77" s="151"/>
      <c r="E77" s="138"/>
      <c r="F77" s="139"/>
      <c r="G77" s="137"/>
      <c r="H77" s="36">
        <v>244</v>
      </c>
      <c r="I77" s="4" t="s">
        <v>102</v>
      </c>
      <c r="J77" s="43"/>
      <c r="K77" s="43"/>
      <c r="L77" s="43"/>
      <c r="M77" s="43">
        <v>50</v>
      </c>
      <c r="N77" s="176"/>
      <c r="O77" s="44"/>
      <c r="P77" s="44"/>
    </row>
    <row r="78" spans="1:16" ht="54" customHeight="1">
      <c r="A78" s="140"/>
      <c r="B78" s="151"/>
      <c r="C78" s="147"/>
      <c r="D78" s="151"/>
      <c r="E78" s="138">
        <v>993</v>
      </c>
      <c r="F78" s="139" t="s">
        <v>98</v>
      </c>
      <c r="G78" s="137" t="s">
        <v>156</v>
      </c>
      <c r="H78" s="36">
        <v>612</v>
      </c>
      <c r="I78" s="4" t="s">
        <v>95</v>
      </c>
      <c r="J78" s="43"/>
      <c r="K78" s="43"/>
      <c r="L78" s="43"/>
      <c r="M78" s="43"/>
      <c r="N78" s="44">
        <v>1864.678</v>
      </c>
      <c r="O78" s="44"/>
      <c r="P78" s="44"/>
    </row>
    <row r="79" spans="1:16" ht="54" customHeight="1">
      <c r="A79" s="140"/>
      <c r="B79" s="151"/>
      <c r="C79" s="147"/>
      <c r="D79" s="151"/>
      <c r="E79" s="138"/>
      <c r="F79" s="139"/>
      <c r="G79" s="137"/>
      <c r="H79" s="36">
        <v>612</v>
      </c>
      <c r="I79" s="4" t="s">
        <v>96</v>
      </c>
      <c r="J79" s="43"/>
      <c r="K79" s="43"/>
      <c r="L79" s="43"/>
      <c r="M79" s="43"/>
      <c r="N79" s="44">
        <v>119.022</v>
      </c>
      <c r="O79" s="44"/>
      <c r="P79" s="44"/>
    </row>
    <row r="80" spans="1:16" ht="54" customHeight="1">
      <c r="A80" s="140"/>
      <c r="B80" s="151"/>
      <c r="C80" s="147"/>
      <c r="D80" s="151"/>
      <c r="E80" s="138"/>
      <c r="F80" s="139"/>
      <c r="G80" s="137"/>
      <c r="H80" s="36">
        <v>244</v>
      </c>
      <c r="I80" s="4" t="s">
        <v>102</v>
      </c>
      <c r="J80" s="43"/>
      <c r="K80" s="43"/>
      <c r="L80" s="43"/>
      <c r="M80" s="43"/>
      <c r="N80" s="44">
        <v>198.37</v>
      </c>
      <c r="O80" s="44"/>
      <c r="P80" s="44"/>
    </row>
    <row r="81" spans="1:16" ht="27" customHeight="1">
      <c r="A81" s="140"/>
      <c r="B81" s="149"/>
      <c r="C81" s="148"/>
      <c r="D81" s="149"/>
      <c r="E81" s="57" t="s">
        <v>11</v>
      </c>
      <c r="F81" s="54"/>
      <c r="G81" s="53"/>
      <c r="H81" s="53"/>
      <c r="I81" s="55"/>
      <c r="J81" s="42"/>
      <c r="K81" s="42"/>
      <c r="L81" s="42"/>
      <c r="M81" s="42">
        <f>SUM(M75:M77)</f>
        <v>1550</v>
      </c>
      <c r="N81" s="42">
        <f>SUM(N78:N80)</f>
        <v>2182.07</v>
      </c>
      <c r="O81" s="42">
        <f>SUM(O75:O77)</f>
        <v>0</v>
      </c>
      <c r="P81" s="42">
        <f>SUM(P75:P77)</f>
        <v>0</v>
      </c>
    </row>
    <row r="82" spans="1:16" ht="93.75" customHeight="1" thickBot="1">
      <c r="A82" s="92" t="s">
        <v>148</v>
      </c>
      <c r="B82" s="76" t="s">
        <v>68</v>
      </c>
      <c r="C82" s="77" t="s">
        <v>6</v>
      </c>
      <c r="D82" s="76" t="s">
        <v>145</v>
      </c>
      <c r="E82" s="78"/>
      <c r="F82" s="110"/>
      <c r="G82" s="78"/>
      <c r="H82" s="78"/>
      <c r="I82" s="75"/>
      <c r="J82" s="79"/>
      <c r="K82" s="79"/>
      <c r="L82" s="79">
        <f>L84+L85+L86</f>
        <v>1728.623</v>
      </c>
      <c r="M82" s="79">
        <f>M84+M85+M86</f>
        <v>685</v>
      </c>
      <c r="N82" s="79">
        <f>N84+N85+N86</f>
        <v>136.487</v>
      </c>
      <c r="O82" s="79"/>
      <c r="P82" s="79"/>
    </row>
    <row r="83" spans="1:16" s="16" customFormat="1" ht="39.75" customHeight="1" thickBot="1">
      <c r="A83" s="120" t="s">
        <v>88</v>
      </c>
      <c r="B83" s="145" t="s">
        <v>86</v>
      </c>
      <c r="C83" s="145"/>
      <c r="D83" s="145"/>
      <c r="E83" s="145"/>
      <c r="F83" s="122"/>
      <c r="G83" s="121"/>
      <c r="H83" s="121"/>
      <c r="I83" s="121"/>
      <c r="J83" s="134">
        <v>100</v>
      </c>
      <c r="K83" s="134">
        <v>100</v>
      </c>
      <c r="L83" s="134">
        <v>100</v>
      </c>
      <c r="M83" s="134">
        <v>100</v>
      </c>
      <c r="N83" s="134">
        <v>100</v>
      </c>
      <c r="O83" s="134" t="s">
        <v>134</v>
      </c>
      <c r="P83" s="135" t="s">
        <v>134</v>
      </c>
    </row>
    <row r="84" spans="1:16" s="16" customFormat="1" ht="44.25" customHeight="1">
      <c r="A84" s="157" t="s">
        <v>121</v>
      </c>
      <c r="B84" s="151" t="s">
        <v>68</v>
      </c>
      <c r="C84" s="148" t="s">
        <v>6</v>
      </c>
      <c r="D84" s="149" t="s">
        <v>145</v>
      </c>
      <c r="E84" s="126">
        <v>903</v>
      </c>
      <c r="F84" s="127" t="s">
        <v>98</v>
      </c>
      <c r="G84" s="128" t="s">
        <v>70</v>
      </c>
      <c r="H84" s="128">
        <v>612</v>
      </c>
      <c r="I84" s="125" t="s">
        <v>99</v>
      </c>
      <c r="J84" s="133"/>
      <c r="K84" s="133"/>
      <c r="L84" s="133">
        <v>1645.623</v>
      </c>
      <c r="M84" s="133"/>
      <c r="N84" s="129"/>
      <c r="O84" s="129"/>
      <c r="P84" s="129"/>
    </row>
    <row r="85" spans="1:16" s="16" customFormat="1" ht="47.25" customHeight="1">
      <c r="A85" s="143"/>
      <c r="B85" s="149"/>
      <c r="C85" s="141"/>
      <c r="D85" s="140"/>
      <c r="E85" s="38">
        <v>903</v>
      </c>
      <c r="F85" s="39" t="s">
        <v>98</v>
      </c>
      <c r="G85" s="40" t="s">
        <v>75</v>
      </c>
      <c r="H85" s="40">
        <v>612</v>
      </c>
      <c r="I85" s="19" t="s">
        <v>96</v>
      </c>
      <c r="J85" s="41"/>
      <c r="K85" s="41"/>
      <c r="L85" s="41">
        <v>83</v>
      </c>
      <c r="M85" s="41"/>
      <c r="N85" s="42"/>
      <c r="O85" s="42"/>
      <c r="P85" s="42"/>
    </row>
    <row r="86" spans="1:16" ht="93" customHeight="1">
      <c r="A86" s="6" t="s">
        <v>124</v>
      </c>
      <c r="B86" s="4" t="s">
        <v>125</v>
      </c>
      <c r="C86" s="5" t="s">
        <v>6</v>
      </c>
      <c r="D86" s="4" t="s">
        <v>145</v>
      </c>
      <c r="E86" s="34">
        <v>993</v>
      </c>
      <c r="F86" s="35" t="s">
        <v>98</v>
      </c>
      <c r="G86" s="36" t="s">
        <v>127</v>
      </c>
      <c r="H86" s="36">
        <v>244</v>
      </c>
      <c r="I86" s="4" t="s">
        <v>102</v>
      </c>
      <c r="J86" s="43"/>
      <c r="K86" s="43"/>
      <c r="L86" s="43"/>
      <c r="M86" s="41">
        <v>685</v>
      </c>
      <c r="N86" s="43">
        <v>136.487</v>
      </c>
      <c r="O86" s="43"/>
      <c r="P86" s="43"/>
    </row>
    <row r="87" spans="1:16" ht="74.25" customHeight="1" thickBot="1">
      <c r="A87" s="92" t="s">
        <v>149</v>
      </c>
      <c r="B87" s="76" t="s">
        <v>66</v>
      </c>
      <c r="C87" s="77" t="s">
        <v>6</v>
      </c>
      <c r="D87" s="76" t="s">
        <v>45</v>
      </c>
      <c r="E87" s="78"/>
      <c r="F87" s="110"/>
      <c r="G87" s="78"/>
      <c r="H87" s="78"/>
      <c r="I87" s="75"/>
      <c r="J87" s="79">
        <f>J89+J90+J91</f>
        <v>121</v>
      </c>
      <c r="K87" s="79">
        <f aca="true" t="shared" si="12" ref="K87:P87">K89+K90+K91</f>
        <v>159.88</v>
      </c>
      <c r="L87" s="79">
        <f t="shared" si="12"/>
        <v>399.855</v>
      </c>
      <c r="M87" s="79">
        <f>M89+M90+M91</f>
        <v>829.3</v>
      </c>
      <c r="N87" s="79">
        <f t="shared" si="12"/>
        <v>493.5</v>
      </c>
      <c r="O87" s="79">
        <f t="shared" si="12"/>
        <v>258</v>
      </c>
      <c r="P87" s="79">
        <f t="shared" si="12"/>
        <v>258</v>
      </c>
    </row>
    <row r="88" spans="1:16" s="16" customFormat="1" ht="42.75" customHeight="1" thickBot="1">
      <c r="A88" s="130" t="s">
        <v>87</v>
      </c>
      <c r="B88" s="145" t="s">
        <v>86</v>
      </c>
      <c r="C88" s="145"/>
      <c r="D88" s="145"/>
      <c r="E88" s="145"/>
      <c r="F88" s="122"/>
      <c r="G88" s="121"/>
      <c r="H88" s="121"/>
      <c r="I88" s="121"/>
      <c r="J88" s="131">
        <v>100</v>
      </c>
      <c r="K88" s="131">
        <v>100</v>
      </c>
      <c r="L88" s="131">
        <v>100</v>
      </c>
      <c r="M88" s="131">
        <v>100</v>
      </c>
      <c r="N88" s="131">
        <v>100</v>
      </c>
      <c r="O88" s="131">
        <v>100</v>
      </c>
      <c r="P88" s="132">
        <v>100</v>
      </c>
    </row>
    <row r="89" spans="1:16" ht="42" customHeight="1">
      <c r="A89" s="149" t="s">
        <v>150</v>
      </c>
      <c r="B89" s="149" t="s">
        <v>126</v>
      </c>
      <c r="C89" s="148" t="s">
        <v>6</v>
      </c>
      <c r="D89" s="148" t="s">
        <v>45</v>
      </c>
      <c r="E89" s="126">
        <v>903</v>
      </c>
      <c r="F89" s="81" t="s">
        <v>128</v>
      </c>
      <c r="G89" s="82" t="s">
        <v>22</v>
      </c>
      <c r="H89" s="82">
        <v>612</v>
      </c>
      <c r="I89" s="73" t="s">
        <v>99</v>
      </c>
      <c r="J89" s="84">
        <v>121</v>
      </c>
      <c r="K89" s="84">
        <v>159.88</v>
      </c>
      <c r="L89" s="84"/>
      <c r="M89" s="84"/>
      <c r="N89" s="84"/>
      <c r="O89" s="84"/>
      <c r="P89" s="84"/>
    </row>
    <row r="90" spans="1:16" ht="40.5" customHeight="1">
      <c r="A90" s="140"/>
      <c r="B90" s="140"/>
      <c r="C90" s="141"/>
      <c r="D90" s="141"/>
      <c r="E90" s="38">
        <v>903</v>
      </c>
      <c r="F90" s="35" t="s">
        <v>128</v>
      </c>
      <c r="G90" s="36" t="s">
        <v>26</v>
      </c>
      <c r="H90" s="36">
        <v>612</v>
      </c>
      <c r="I90" s="4" t="s">
        <v>99</v>
      </c>
      <c r="J90" s="43"/>
      <c r="K90" s="43"/>
      <c r="L90" s="43">
        <v>165.65</v>
      </c>
      <c r="M90" s="41">
        <v>619.3</v>
      </c>
      <c r="N90" s="43">
        <v>300</v>
      </c>
      <c r="O90" s="43">
        <v>100</v>
      </c>
      <c r="P90" s="43">
        <v>100</v>
      </c>
    </row>
    <row r="91" spans="1:16" ht="58.5" customHeight="1">
      <c r="A91" s="140"/>
      <c r="B91" s="140"/>
      <c r="C91" s="141"/>
      <c r="D91" s="141"/>
      <c r="E91" s="38">
        <v>993</v>
      </c>
      <c r="F91" s="35" t="s">
        <v>128</v>
      </c>
      <c r="G91" s="36" t="s">
        <v>26</v>
      </c>
      <c r="H91" s="36">
        <v>244</v>
      </c>
      <c r="I91" s="4" t="s">
        <v>100</v>
      </c>
      <c r="J91" s="43"/>
      <c r="K91" s="43"/>
      <c r="L91" s="43">
        <v>234.205</v>
      </c>
      <c r="M91" s="41">
        <v>210</v>
      </c>
      <c r="N91" s="43">
        <v>193.5</v>
      </c>
      <c r="O91" s="43">
        <v>158</v>
      </c>
      <c r="P91" s="43">
        <v>158</v>
      </c>
    </row>
    <row r="92" spans="1:16" ht="78.75" customHeight="1">
      <c r="A92" s="65" t="s">
        <v>151</v>
      </c>
      <c r="B92" s="32"/>
      <c r="C92" s="33"/>
      <c r="D92" s="33"/>
      <c r="E92" s="66"/>
      <c r="F92" s="67"/>
      <c r="G92" s="68"/>
      <c r="H92" s="68"/>
      <c r="I92" s="32"/>
      <c r="J92" s="46"/>
      <c r="K92" s="46"/>
      <c r="L92" s="46"/>
      <c r="M92" s="46">
        <f>M93+M94</f>
        <v>5156</v>
      </c>
      <c r="N92" s="46">
        <f>N93+N94</f>
        <v>3822.375</v>
      </c>
      <c r="O92" s="46">
        <f>O93+O94</f>
        <v>0</v>
      </c>
      <c r="P92" s="46">
        <f>P93+P94</f>
        <v>0</v>
      </c>
    </row>
    <row r="93" spans="1:16" ht="110.25" customHeight="1">
      <c r="A93" s="143" t="s">
        <v>152</v>
      </c>
      <c r="B93" s="144"/>
      <c r="C93" s="144"/>
      <c r="D93" s="144"/>
      <c r="E93" s="40">
        <v>903</v>
      </c>
      <c r="F93" s="39" t="s">
        <v>98</v>
      </c>
      <c r="G93" s="40" t="s">
        <v>122</v>
      </c>
      <c r="H93" s="40">
        <v>611</v>
      </c>
      <c r="I93" s="64" t="s">
        <v>96</v>
      </c>
      <c r="J93" s="71"/>
      <c r="K93" s="71"/>
      <c r="L93" s="71"/>
      <c r="M93" s="41">
        <f>5156</f>
        <v>5156</v>
      </c>
      <c r="N93" s="41">
        <v>3057.9</v>
      </c>
      <c r="O93" s="41"/>
      <c r="P93" s="41"/>
    </row>
    <row r="94" spans="1:16" ht="49.5" customHeight="1">
      <c r="A94" s="143"/>
      <c r="B94" s="144"/>
      <c r="C94" s="144"/>
      <c r="D94" s="144"/>
      <c r="E94" s="40">
        <v>903</v>
      </c>
      <c r="F94" s="39" t="s">
        <v>98</v>
      </c>
      <c r="G94" s="40" t="s">
        <v>122</v>
      </c>
      <c r="H94" s="40">
        <v>611</v>
      </c>
      <c r="I94" s="64" t="s">
        <v>99</v>
      </c>
      <c r="J94" s="71"/>
      <c r="K94" s="71"/>
      <c r="L94" s="71"/>
      <c r="M94" s="70"/>
      <c r="N94" s="41">
        <v>764.475</v>
      </c>
      <c r="O94" s="41"/>
      <c r="P94" s="41"/>
    </row>
    <row r="95" spans="1:16" ht="68.25" customHeight="1">
      <c r="A95" s="32" t="s">
        <v>131</v>
      </c>
      <c r="B95" s="33"/>
      <c r="C95" s="33"/>
      <c r="D95" s="33"/>
      <c r="E95" s="68">
        <v>903</v>
      </c>
      <c r="F95" s="67" t="s">
        <v>98</v>
      </c>
      <c r="G95" s="68" t="s">
        <v>132</v>
      </c>
      <c r="H95" s="68">
        <v>611</v>
      </c>
      <c r="I95" s="7" t="s">
        <v>96</v>
      </c>
      <c r="J95" s="72"/>
      <c r="K95" s="72"/>
      <c r="L95" s="72"/>
      <c r="M95" s="72"/>
      <c r="N95" s="46">
        <v>0</v>
      </c>
      <c r="O95" s="46">
        <v>0</v>
      </c>
      <c r="P95" s="46">
        <v>0</v>
      </c>
    </row>
    <row r="96" spans="1:16" ht="18" customHeight="1">
      <c r="A96" s="158" t="s">
        <v>155</v>
      </c>
      <c r="B96" s="158"/>
      <c r="C96" s="158"/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</row>
    <row r="97" spans="1:16" ht="12.75">
      <c r="A97" s="11" t="s">
        <v>46</v>
      </c>
      <c r="B97" s="12">
        <f>J10</f>
        <v>27596.881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</row>
    <row r="98" spans="1:16" ht="12.75">
      <c r="A98" s="11" t="s">
        <v>47</v>
      </c>
      <c r="B98" s="12">
        <f>K10</f>
        <v>25578.326000000005</v>
      </c>
      <c r="C98" s="11"/>
      <c r="D98" s="11"/>
      <c r="E98" s="11"/>
      <c r="F98" s="11"/>
      <c r="G98" s="11"/>
      <c r="H98" s="11"/>
      <c r="I98" s="11"/>
      <c r="J98" s="12"/>
      <c r="K98" s="12"/>
      <c r="L98" s="12"/>
      <c r="M98" s="12"/>
      <c r="N98" s="12"/>
      <c r="O98" s="12"/>
      <c r="P98" s="12"/>
    </row>
    <row r="99" spans="1:16" ht="12.75">
      <c r="A99" s="11" t="s">
        <v>48</v>
      </c>
      <c r="B99" s="12">
        <f>L10</f>
        <v>32957.147000000004</v>
      </c>
      <c r="C99" s="11"/>
      <c r="D99" s="11"/>
      <c r="E99" s="11"/>
      <c r="F99" s="11"/>
      <c r="G99" s="11"/>
      <c r="H99" s="11"/>
      <c r="I99" s="11"/>
      <c r="J99" s="12"/>
      <c r="K99" s="12"/>
      <c r="L99" s="12"/>
      <c r="M99" s="12"/>
      <c r="N99" s="12"/>
      <c r="O99" s="12"/>
      <c r="P99" s="12"/>
    </row>
    <row r="100" spans="1:16" ht="12.75">
      <c r="A100" s="11" t="s">
        <v>49</v>
      </c>
      <c r="B100" s="12">
        <f>M10</f>
        <v>37316.287580000004</v>
      </c>
      <c r="C100" s="11"/>
      <c r="D100" s="11"/>
      <c r="E100" s="11"/>
      <c r="F100" s="11"/>
      <c r="G100" s="11"/>
      <c r="H100" s="11"/>
      <c r="I100" s="11"/>
      <c r="J100" s="12"/>
      <c r="K100" s="12"/>
      <c r="L100" s="12"/>
      <c r="M100" s="12"/>
      <c r="N100" s="12"/>
      <c r="O100" s="12"/>
      <c r="P100" s="12"/>
    </row>
    <row r="101" spans="1:16" ht="12.75">
      <c r="A101" s="11" t="s">
        <v>50</v>
      </c>
      <c r="B101" s="12">
        <f>N10</f>
        <v>40186.052</v>
      </c>
      <c r="C101" s="11"/>
      <c r="D101" s="11"/>
      <c r="E101" s="11"/>
      <c r="F101" s="11"/>
      <c r="G101" s="11"/>
      <c r="H101" s="11"/>
      <c r="I101" s="11"/>
      <c r="J101" s="12" t="s">
        <v>67</v>
      </c>
      <c r="K101" s="12"/>
      <c r="L101" s="12"/>
      <c r="M101" s="12"/>
      <c r="N101" s="12"/>
      <c r="O101" s="12"/>
      <c r="P101" s="12"/>
    </row>
    <row r="102" spans="1:16" ht="12.75">
      <c r="A102" s="11" t="s">
        <v>51</v>
      </c>
      <c r="B102" s="12">
        <f>O10</f>
        <v>31584.951999999997</v>
      </c>
      <c r="C102" s="11"/>
      <c r="D102" s="11"/>
      <c r="E102" s="11"/>
      <c r="F102" s="11"/>
      <c r="G102" s="11"/>
      <c r="H102" s="11"/>
      <c r="I102" s="11"/>
      <c r="J102" s="12"/>
      <c r="K102" s="12"/>
      <c r="L102" s="12"/>
      <c r="M102" s="12"/>
      <c r="N102" s="12"/>
      <c r="O102" s="12"/>
      <c r="P102" s="12"/>
    </row>
    <row r="103" spans="1:16" ht="12.75">
      <c r="A103" s="11" t="s">
        <v>52</v>
      </c>
      <c r="B103" s="12">
        <f>P10</f>
        <v>31526.633999999995</v>
      </c>
      <c r="C103" s="11"/>
      <c r="D103" s="11"/>
      <c r="E103" s="11"/>
      <c r="F103" s="11"/>
      <c r="G103" s="11"/>
      <c r="H103" s="11"/>
      <c r="I103" s="11"/>
      <c r="J103" s="12"/>
      <c r="K103" s="12"/>
      <c r="L103" s="12"/>
      <c r="M103" s="12"/>
      <c r="N103" s="12"/>
      <c r="O103" s="12"/>
      <c r="P103" s="12"/>
    </row>
    <row r="104" spans="1:16" ht="12.75">
      <c r="A104" s="13" t="s">
        <v>11</v>
      </c>
      <c r="B104" s="14">
        <f>SUM(B97:B103)</f>
        <v>226746.27958</v>
      </c>
      <c r="C104" s="11"/>
      <c r="D104" s="11"/>
      <c r="E104" s="11"/>
      <c r="F104" s="11"/>
      <c r="G104" s="11"/>
      <c r="H104" s="11"/>
      <c r="I104" s="11"/>
      <c r="J104" s="12"/>
      <c r="K104" s="12"/>
      <c r="L104" s="12"/>
      <c r="M104" s="12"/>
      <c r="N104" s="12"/>
      <c r="O104" s="12"/>
      <c r="P104" s="12"/>
    </row>
    <row r="105" spans="1:16" ht="12.75">
      <c r="A105" s="11"/>
      <c r="B105" s="11"/>
      <c r="C105" s="11"/>
      <c r="D105" s="11"/>
      <c r="E105" s="11"/>
      <c r="F105" s="11"/>
      <c r="G105" s="11"/>
      <c r="H105" s="11"/>
      <c r="I105" s="11"/>
      <c r="J105" s="12"/>
      <c r="K105" s="12"/>
      <c r="L105" s="12"/>
      <c r="M105" s="12"/>
      <c r="N105" s="12"/>
      <c r="O105" s="12"/>
      <c r="P105" s="12"/>
    </row>
    <row r="106" spans="1:16" ht="12.75">
      <c r="A106" s="11"/>
      <c r="B106" s="11"/>
      <c r="C106" s="11"/>
      <c r="D106" s="11"/>
      <c r="E106" s="11"/>
      <c r="F106" s="11"/>
      <c r="G106" s="11"/>
      <c r="H106" s="11"/>
      <c r="I106" s="11"/>
      <c r="J106" s="12"/>
      <c r="K106" s="12"/>
      <c r="L106" s="12"/>
      <c r="M106" s="12"/>
      <c r="N106" s="12"/>
      <c r="O106" s="12"/>
      <c r="P106" s="12"/>
    </row>
    <row r="107" spans="1:16" ht="12.75">
      <c r="A107" s="11"/>
      <c r="B107" s="11"/>
      <c r="C107" s="11"/>
      <c r="D107" s="11"/>
      <c r="E107" s="11"/>
      <c r="F107" s="11"/>
      <c r="G107" s="11"/>
      <c r="H107" s="11"/>
      <c r="I107" s="11"/>
      <c r="J107" s="12"/>
      <c r="K107" s="12"/>
      <c r="L107" s="12"/>
      <c r="M107" s="12"/>
      <c r="N107" s="12"/>
      <c r="O107" s="12"/>
      <c r="P107" s="12"/>
    </row>
    <row r="108" spans="1:16" ht="12.75">
      <c r="A108" s="11"/>
      <c r="B108" s="11"/>
      <c r="C108" s="11"/>
      <c r="D108" s="11"/>
      <c r="E108" s="11"/>
      <c r="F108" s="11"/>
      <c r="G108" s="11"/>
      <c r="H108" s="11"/>
      <c r="I108" s="11"/>
      <c r="J108" s="12"/>
      <c r="K108" s="12"/>
      <c r="L108" s="12"/>
      <c r="M108" s="12"/>
      <c r="N108" s="12"/>
      <c r="O108" s="12"/>
      <c r="P108" s="12"/>
    </row>
    <row r="109" spans="1:16" ht="12.75">
      <c r="A109" s="11"/>
      <c r="B109" s="11"/>
      <c r="C109" s="11"/>
      <c r="D109" s="11"/>
      <c r="E109" s="11"/>
      <c r="F109" s="11"/>
      <c r="G109" s="11"/>
      <c r="H109" s="11"/>
      <c r="I109" s="11"/>
      <c r="J109" s="12"/>
      <c r="K109" s="12"/>
      <c r="L109" s="12"/>
      <c r="M109" s="12"/>
      <c r="N109" s="12"/>
      <c r="O109" s="12"/>
      <c r="P109" s="12"/>
    </row>
    <row r="110" spans="1:16" ht="12.75">
      <c r="A110" s="11"/>
      <c r="B110" s="11"/>
      <c r="C110" s="11"/>
      <c r="D110" s="11"/>
      <c r="E110" s="11"/>
      <c r="F110" s="11"/>
      <c r="G110" s="11"/>
      <c r="H110" s="11"/>
      <c r="I110" s="11"/>
      <c r="J110" s="12"/>
      <c r="K110" s="12"/>
      <c r="L110" s="12"/>
      <c r="M110" s="12"/>
      <c r="N110" s="12"/>
      <c r="O110" s="12"/>
      <c r="P110" s="12"/>
    </row>
    <row r="111" spans="1:16" ht="12.75">
      <c r="A111" s="11"/>
      <c r="B111" s="11"/>
      <c r="C111" s="11"/>
      <c r="D111" s="11"/>
      <c r="E111" s="11"/>
      <c r="F111" s="11"/>
      <c r="G111" s="11"/>
      <c r="H111" s="11"/>
      <c r="I111" s="11"/>
      <c r="J111" s="12"/>
      <c r="K111" s="12"/>
      <c r="L111" s="12"/>
      <c r="M111" s="12"/>
      <c r="N111" s="12"/>
      <c r="O111" s="12"/>
      <c r="P111" s="12"/>
    </row>
    <row r="112" spans="1:16" ht="12.75">
      <c r="A112" s="11"/>
      <c r="B112" s="11"/>
      <c r="C112" s="11"/>
      <c r="D112" s="11"/>
      <c r="E112" s="11"/>
      <c r="F112" s="11"/>
      <c r="G112" s="11"/>
      <c r="H112" s="11"/>
      <c r="I112" s="11"/>
      <c r="J112" s="12"/>
      <c r="K112" s="12"/>
      <c r="L112" s="12"/>
      <c r="M112" s="12"/>
      <c r="N112" s="12"/>
      <c r="O112" s="12"/>
      <c r="P112" s="12"/>
    </row>
    <row r="113" spans="1:16" ht="12.75">
      <c r="A113" s="11"/>
      <c r="B113" s="11"/>
      <c r="C113" s="11"/>
      <c r="D113" s="11"/>
      <c r="E113" s="11"/>
      <c r="F113" s="11"/>
      <c r="G113" s="11"/>
      <c r="H113" s="11"/>
      <c r="I113" s="11"/>
      <c r="J113" s="12"/>
      <c r="K113" s="12"/>
      <c r="L113" s="12"/>
      <c r="M113" s="12"/>
      <c r="N113" s="12"/>
      <c r="O113" s="12"/>
      <c r="P113" s="12"/>
    </row>
    <row r="114" spans="1:16" ht="12.75">
      <c r="A114" s="11"/>
      <c r="B114" s="11"/>
      <c r="C114" s="11"/>
      <c r="D114" s="11"/>
      <c r="E114" s="11"/>
      <c r="F114" s="11"/>
      <c r="G114" s="11"/>
      <c r="H114" s="11"/>
      <c r="I114" s="11"/>
      <c r="J114" s="12"/>
      <c r="K114" s="12"/>
      <c r="L114" s="12"/>
      <c r="M114" s="12"/>
      <c r="N114" s="12"/>
      <c r="O114" s="12"/>
      <c r="P114" s="12"/>
    </row>
    <row r="115" spans="1:16" ht="12.75">
      <c r="A115" s="11"/>
      <c r="B115" s="11"/>
      <c r="C115" s="11"/>
      <c r="D115" s="11"/>
      <c r="E115" s="11"/>
      <c r="F115" s="11"/>
      <c r="G115" s="11"/>
      <c r="H115" s="11"/>
      <c r="I115" s="11"/>
      <c r="J115" s="12"/>
      <c r="K115" s="12"/>
      <c r="L115" s="12"/>
      <c r="M115" s="12"/>
      <c r="N115" s="12"/>
      <c r="O115" s="12"/>
      <c r="P115" s="12"/>
    </row>
    <row r="116" spans="1:16" ht="12.75">
      <c r="A116" s="2"/>
      <c r="B116" s="2"/>
      <c r="C116" s="2"/>
      <c r="D116" s="2"/>
      <c r="E116" s="2"/>
      <c r="F116" s="2"/>
      <c r="G116" s="2"/>
      <c r="H116" s="2"/>
      <c r="I116" s="2"/>
      <c r="J116" s="15"/>
      <c r="K116" s="15"/>
      <c r="L116" s="15"/>
      <c r="M116" s="15"/>
      <c r="N116" s="15"/>
      <c r="O116" s="15"/>
      <c r="P116" s="15"/>
    </row>
    <row r="117" spans="1:16" ht="12.75">
      <c r="A117" s="2"/>
      <c r="B117" s="2"/>
      <c r="C117" s="2"/>
      <c r="D117" s="2"/>
      <c r="E117" s="2"/>
      <c r="F117" s="2"/>
      <c r="G117" s="2"/>
      <c r="H117" s="2"/>
      <c r="I117" s="2"/>
      <c r="J117" s="15"/>
      <c r="K117" s="15"/>
      <c r="L117" s="15"/>
      <c r="M117" s="15"/>
      <c r="N117" s="15"/>
      <c r="O117" s="15"/>
      <c r="P117" s="15"/>
    </row>
    <row r="118" spans="1:16" ht="12.75">
      <c r="A118" s="2"/>
      <c r="B118" s="2"/>
      <c r="C118" s="2"/>
      <c r="D118" s="2"/>
      <c r="E118" s="2"/>
      <c r="F118" s="2"/>
      <c r="G118" s="2"/>
      <c r="H118" s="2"/>
      <c r="I118" s="2"/>
      <c r="J118" s="15"/>
      <c r="K118" s="15"/>
      <c r="L118" s="15"/>
      <c r="M118" s="15"/>
      <c r="N118" s="15"/>
      <c r="O118" s="15"/>
      <c r="P118" s="15"/>
    </row>
    <row r="119" spans="1:16" ht="12.75">
      <c r="A119" s="2"/>
      <c r="B119" s="2"/>
      <c r="C119" s="2"/>
      <c r="D119" s="2"/>
      <c r="E119" s="2"/>
      <c r="F119" s="2"/>
      <c r="G119" s="2"/>
      <c r="H119" s="2"/>
      <c r="I119" s="2"/>
      <c r="J119" s="15"/>
      <c r="K119" s="15"/>
      <c r="L119" s="15"/>
      <c r="M119" s="15"/>
      <c r="N119" s="15"/>
      <c r="O119" s="15"/>
      <c r="P119" s="15"/>
    </row>
    <row r="120" spans="1:16" ht="12.75">
      <c r="A120" s="2"/>
      <c r="B120" s="2"/>
      <c r="C120" s="2"/>
      <c r="D120" s="2"/>
      <c r="E120" s="2"/>
      <c r="F120" s="2"/>
      <c r="G120" s="2"/>
      <c r="H120" s="2"/>
      <c r="I120" s="2"/>
      <c r="J120" s="15"/>
      <c r="K120" s="15"/>
      <c r="L120" s="15"/>
      <c r="M120" s="15"/>
      <c r="N120" s="15"/>
      <c r="O120" s="15"/>
      <c r="P120" s="15"/>
    </row>
    <row r="121" spans="10:16" ht="12.75">
      <c r="J121" s="1"/>
      <c r="K121" s="1"/>
      <c r="L121" s="1"/>
      <c r="M121" s="1"/>
      <c r="N121" s="1"/>
      <c r="O121" s="1"/>
      <c r="P121" s="1"/>
    </row>
    <row r="122" spans="10:16" ht="12.75">
      <c r="J122" s="1"/>
      <c r="K122" s="1"/>
      <c r="L122" s="1"/>
      <c r="M122" s="1"/>
      <c r="N122" s="1"/>
      <c r="O122" s="1"/>
      <c r="P122" s="1"/>
    </row>
    <row r="123" spans="10:16" ht="12.75">
      <c r="J123" s="1"/>
      <c r="K123" s="1"/>
      <c r="L123" s="1"/>
      <c r="M123" s="1"/>
      <c r="N123" s="1"/>
      <c r="O123" s="1"/>
      <c r="P123" s="1"/>
    </row>
    <row r="124" spans="10:16" ht="12.75">
      <c r="J124" s="1"/>
      <c r="K124" s="1"/>
      <c r="L124" s="1"/>
      <c r="M124" s="1"/>
      <c r="N124" s="1"/>
      <c r="O124" s="1"/>
      <c r="P124" s="1"/>
    </row>
    <row r="125" spans="10:16" ht="12.75">
      <c r="J125" s="1"/>
      <c r="K125" s="1"/>
      <c r="L125" s="1"/>
      <c r="M125" s="1"/>
      <c r="N125" s="1"/>
      <c r="O125" s="1"/>
      <c r="P125" s="1"/>
    </row>
    <row r="126" spans="10:16" ht="12.75">
      <c r="J126" s="1"/>
      <c r="K126" s="1"/>
      <c r="L126" s="1"/>
      <c r="M126" s="1"/>
      <c r="N126" s="1"/>
      <c r="O126" s="1"/>
      <c r="P126" s="1"/>
    </row>
    <row r="127" spans="10:16" ht="12.75">
      <c r="J127" s="1"/>
      <c r="K127" s="1"/>
      <c r="L127" s="1"/>
      <c r="M127" s="1"/>
      <c r="N127" s="1"/>
      <c r="O127" s="1"/>
      <c r="P127" s="1"/>
    </row>
    <row r="128" spans="10:16" ht="12.75">
      <c r="J128" s="1"/>
      <c r="K128" s="1"/>
      <c r="L128" s="1"/>
      <c r="M128" s="1"/>
      <c r="N128" s="1"/>
      <c r="O128" s="1"/>
      <c r="P128" s="1"/>
    </row>
    <row r="129" spans="10:16" ht="12.75">
      <c r="J129" s="1"/>
      <c r="K129" s="1"/>
      <c r="L129" s="1"/>
      <c r="M129" s="1"/>
      <c r="N129" s="1"/>
      <c r="O129" s="1"/>
      <c r="P129" s="1"/>
    </row>
    <row r="130" spans="10:16" ht="12.75">
      <c r="J130" s="1"/>
      <c r="K130" s="1"/>
      <c r="L130" s="1"/>
      <c r="M130" s="1"/>
      <c r="N130" s="1"/>
      <c r="O130" s="1"/>
      <c r="P130" s="1"/>
    </row>
    <row r="131" spans="10:16" ht="12.75">
      <c r="J131" s="1"/>
      <c r="K131" s="1"/>
      <c r="L131" s="1"/>
      <c r="M131" s="1"/>
      <c r="N131" s="1"/>
      <c r="O131" s="1"/>
      <c r="P131" s="1"/>
    </row>
    <row r="132" spans="10:16" ht="12.75">
      <c r="J132" s="1"/>
      <c r="K132" s="1"/>
      <c r="L132" s="1"/>
      <c r="M132" s="1"/>
      <c r="N132" s="1"/>
      <c r="O132" s="1"/>
      <c r="P132" s="1"/>
    </row>
    <row r="133" spans="10:16" ht="12.75">
      <c r="J133" s="1"/>
      <c r="K133" s="1"/>
      <c r="L133" s="1"/>
      <c r="M133" s="1"/>
      <c r="N133" s="1"/>
      <c r="O133" s="1"/>
      <c r="P133" s="1"/>
    </row>
    <row r="134" spans="10:16" ht="12.75">
      <c r="J134" s="1"/>
      <c r="K134" s="1"/>
      <c r="L134" s="1"/>
      <c r="M134" s="1"/>
      <c r="N134" s="1"/>
      <c r="O134" s="1"/>
      <c r="P134" s="1"/>
    </row>
    <row r="135" spans="10:16" ht="12.75">
      <c r="J135" s="1"/>
      <c r="K135" s="1"/>
      <c r="L135" s="1"/>
      <c r="M135" s="1"/>
      <c r="N135" s="1"/>
      <c r="O135" s="1"/>
      <c r="P135" s="1"/>
    </row>
    <row r="136" spans="10:16" ht="12.75">
      <c r="J136" s="1"/>
      <c r="K136" s="1"/>
      <c r="L136" s="1"/>
      <c r="M136" s="1"/>
      <c r="N136" s="1"/>
      <c r="O136" s="1"/>
      <c r="P136" s="1"/>
    </row>
    <row r="137" spans="10:16" ht="12.75">
      <c r="J137" s="1"/>
      <c r="K137" s="1"/>
      <c r="L137" s="1"/>
      <c r="M137" s="1"/>
      <c r="N137" s="1"/>
      <c r="O137" s="1"/>
      <c r="P137" s="1"/>
    </row>
    <row r="138" spans="10:16" ht="12.75">
      <c r="J138" s="1"/>
      <c r="K138" s="1"/>
      <c r="L138" s="1"/>
      <c r="M138" s="1"/>
      <c r="N138" s="1"/>
      <c r="O138" s="1"/>
      <c r="P138" s="1"/>
    </row>
    <row r="139" spans="10:16" ht="12.75">
      <c r="J139" s="1"/>
      <c r="K139" s="1"/>
      <c r="L139" s="1"/>
      <c r="M139" s="1"/>
      <c r="N139" s="1"/>
      <c r="O139" s="1"/>
      <c r="P139" s="1"/>
    </row>
    <row r="140" spans="10:16" ht="12.75">
      <c r="J140" s="1"/>
      <c r="K140" s="1"/>
      <c r="L140" s="1"/>
      <c r="M140" s="1"/>
      <c r="N140" s="1"/>
      <c r="O140" s="1"/>
      <c r="P140" s="1"/>
    </row>
    <row r="141" spans="10:16" ht="12.75">
      <c r="J141" s="1"/>
      <c r="K141" s="1"/>
      <c r="L141" s="1"/>
      <c r="M141" s="1"/>
      <c r="N141" s="1"/>
      <c r="O141" s="1"/>
      <c r="P141" s="1"/>
    </row>
    <row r="142" spans="10:16" ht="12.75">
      <c r="J142" s="1"/>
      <c r="K142" s="1"/>
      <c r="L142" s="1"/>
      <c r="M142" s="1"/>
      <c r="N142" s="1"/>
      <c r="O142" s="1"/>
      <c r="P142" s="1"/>
    </row>
    <row r="143" spans="10:16" ht="12.75">
      <c r="J143" s="1"/>
      <c r="K143" s="1"/>
      <c r="L143" s="1"/>
      <c r="M143" s="1"/>
      <c r="N143" s="1"/>
      <c r="O143" s="1"/>
      <c r="P143" s="1"/>
    </row>
    <row r="144" spans="10:16" ht="12.75">
      <c r="J144" s="1"/>
      <c r="K144" s="1"/>
      <c r="L144" s="1"/>
      <c r="M144" s="1"/>
      <c r="N144" s="1"/>
      <c r="O144" s="1"/>
      <c r="P144" s="1"/>
    </row>
    <row r="145" spans="10:16" ht="12.75">
      <c r="J145" s="1"/>
      <c r="K145" s="1"/>
      <c r="L145" s="1"/>
      <c r="M145" s="1"/>
      <c r="N145" s="1"/>
      <c r="O145" s="1"/>
      <c r="P145" s="1"/>
    </row>
  </sheetData>
  <sheetProtection/>
  <mergeCells count="106">
    <mergeCell ref="E78:E80"/>
    <mergeCell ref="F78:F80"/>
    <mergeCell ref="G78:G80"/>
    <mergeCell ref="A17:A19"/>
    <mergeCell ref="B17:E17"/>
    <mergeCell ref="B18:E18"/>
    <mergeCell ref="B19:E19"/>
    <mergeCell ref="A10:A15"/>
    <mergeCell ref="B10:B15"/>
    <mergeCell ref="C10:C15"/>
    <mergeCell ref="D10:D15"/>
    <mergeCell ref="B47:E47"/>
    <mergeCell ref="A66:A67"/>
    <mergeCell ref="B66:B67"/>
    <mergeCell ref="C66:C67"/>
    <mergeCell ref="A61:A65"/>
    <mergeCell ref="B61:B65"/>
    <mergeCell ref="C61:C65"/>
    <mergeCell ref="D61:D65"/>
    <mergeCell ref="D66:D67"/>
    <mergeCell ref="C8:C9"/>
    <mergeCell ref="D8:D9"/>
    <mergeCell ref="C49:C50"/>
    <mergeCell ref="D49:D50"/>
    <mergeCell ref="B49:B50"/>
    <mergeCell ref="A33:A35"/>
    <mergeCell ref="B33:E33"/>
    <mergeCell ref="B34:E34"/>
    <mergeCell ref="B35:E35"/>
    <mergeCell ref="A46:A48"/>
    <mergeCell ref="H10:H15"/>
    <mergeCell ref="A7:P7"/>
    <mergeCell ref="A6:P6"/>
    <mergeCell ref="A8:A9"/>
    <mergeCell ref="M1:P1"/>
    <mergeCell ref="M2:P2"/>
    <mergeCell ref="M3:P3"/>
    <mergeCell ref="M4:P4"/>
    <mergeCell ref="J8:P8"/>
    <mergeCell ref="B8:B9"/>
    <mergeCell ref="A25:A30"/>
    <mergeCell ref="D20:D24"/>
    <mergeCell ref="C20:C24"/>
    <mergeCell ref="B20:B24"/>
    <mergeCell ref="A20:A24"/>
    <mergeCell ref="I8:I9"/>
    <mergeCell ref="E8:H8"/>
    <mergeCell ref="E10:E15"/>
    <mergeCell ref="F10:F15"/>
    <mergeCell ref="G10:G15"/>
    <mergeCell ref="A96:P96"/>
    <mergeCell ref="C36:C41"/>
    <mergeCell ref="D36:D41"/>
    <mergeCell ref="A36:A41"/>
    <mergeCell ref="B55:B60"/>
    <mergeCell ref="C55:C60"/>
    <mergeCell ref="D55:D60"/>
    <mergeCell ref="A55:A60"/>
    <mergeCell ref="A49:A50"/>
    <mergeCell ref="A68:A69"/>
    <mergeCell ref="A70:A74"/>
    <mergeCell ref="B70:B74"/>
    <mergeCell ref="C70:C74"/>
    <mergeCell ref="A84:A85"/>
    <mergeCell ref="B84:B85"/>
    <mergeCell ref="C84:C85"/>
    <mergeCell ref="B83:E83"/>
    <mergeCell ref="D70:D74"/>
    <mergeCell ref="A75:A81"/>
    <mergeCell ref="D84:D85"/>
    <mergeCell ref="F75:F77"/>
    <mergeCell ref="G75:G77"/>
    <mergeCell ref="D75:D81"/>
    <mergeCell ref="E27:E29"/>
    <mergeCell ref="B48:E48"/>
    <mergeCell ref="B46:E46"/>
    <mergeCell ref="B75:B81"/>
    <mergeCell ref="E75:E77"/>
    <mergeCell ref="B54:E54"/>
    <mergeCell ref="B36:B41"/>
    <mergeCell ref="A93:A94"/>
    <mergeCell ref="B93:B94"/>
    <mergeCell ref="C93:C94"/>
    <mergeCell ref="D93:D94"/>
    <mergeCell ref="B88:E88"/>
    <mergeCell ref="C75:C81"/>
    <mergeCell ref="A89:A91"/>
    <mergeCell ref="D89:D91"/>
    <mergeCell ref="B89:B91"/>
    <mergeCell ref="C89:C91"/>
    <mergeCell ref="B25:B30"/>
    <mergeCell ref="C25:C30"/>
    <mergeCell ref="D25:D30"/>
    <mergeCell ref="D68:D69"/>
    <mergeCell ref="G72:G73"/>
    <mergeCell ref="G27:G29"/>
    <mergeCell ref="F27:F29"/>
    <mergeCell ref="B68:B69"/>
    <mergeCell ref="C68:C69"/>
    <mergeCell ref="F70:F71"/>
    <mergeCell ref="G70:G71"/>
    <mergeCell ref="E72:E73"/>
    <mergeCell ref="F72:F73"/>
    <mergeCell ref="H70:H71"/>
    <mergeCell ref="H72:H73"/>
    <mergeCell ref="E70:E71"/>
  </mergeCells>
  <printOptions/>
  <pageMargins left="0.1968503937007874" right="0.1968503937007874" top="0.1968503937007874" bottom="0.1968503937007874" header="0.5118110236220472" footer="0.5118110236220472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</dc:creator>
  <cp:keywords/>
  <dc:description/>
  <cp:lastModifiedBy>PC</cp:lastModifiedBy>
  <cp:lastPrinted>2018-08-23T06:27:26Z</cp:lastPrinted>
  <dcterms:created xsi:type="dcterms:W3CDTF">2016-02-04T05:13:38Z</dcterms:created>
  <dcterms:modified xsi:type="dcterms:W3CDTF">2018-08-23T06:27:27Z</dcterms:modified>
  <cp:category/>
  <cp:version/>
  <cp:contentType/>
  <cp:contentStatus/>
</cp:coreProperties>
</file>