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12.2018" sheetId="1" r:id="rId1"/>
  </sheets>
  <definedNames>
    <definedName name="_xlnm.Print_Area" localSheetId="0">'01.12.2018'!$A$1:$G$184</definedName>
  </definedNames>
  <calcPr fullCalcOnLoad="1"/>
</workbook>
</file>

<file path=xl/sharedStrings.xml><?xml version="1.0" encoding="utf-8"?>
<sst xmlns="http://schemas.openxmlformats.org/spreadsheetml/2006/main" count="208" uniqueCount="196">
  <si>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</si>
  <si>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</si>
  <si>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</si>
  <si>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</si>
  <si>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</si>
  <si>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</si>
  <si>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</si>
  <si>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</si>
  <si>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</si>
  <si>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</si>
  <si>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</si>
  <si>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</si>
  <si>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</si>
  <si>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</si>
  <si>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</si>
  <si>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</si>
  <si>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</si>
  <si>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</si>
  <si>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</si>
  <si>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</si>
  <si>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</si>
  <si>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</si>
  <si>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</si>
  <si>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</si>
  <si>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</si>
  <si>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</si>
  <si>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</si>
  <si>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</si>
  <si>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</si>
  <si>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</si>
  <si>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</si>
  <si>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</si>
  <si>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</si>
  <si>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</si>
  <si>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</si>
  <si>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</si>
  <si>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</si>
  <si>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</si>
  <si>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</si>
  <si>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</si>
  <si>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</si>
  <si>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</si>
  <si>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</si>
  <si>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</si>
  <si>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</si>
  <si>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</si>
  <si>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</si>
  <si>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</si>
  <si>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</si>
  <si>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</si>
  <si>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</si>
  <si>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</si>
  <si>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</si>
  <si>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</si>
  <si>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</si>
  <si>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</si>
  <si>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</si>
  <si>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</si>
  <si>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</si>
  <si>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</si>
  <si>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</si>
  <si>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</si>
  <si>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</si>
  <si>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</si>
  <si>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</si>
  <si>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</si>
  <si>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</si>
  <si>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</si>
  <si>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</si>
  <si>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</si>
  <si>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</si>
  <si>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</si>
  <si>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</si>
  <si>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</si>
  <si>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</si>
  <si>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</si>
  <si>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</si>
  <si>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</si>
  <si>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</si>
  <si>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</si>
  <si>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</si>
  <si>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</si>
  <si>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</si>
  <si>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</si>
  <si>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</si>
  <si>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</si>
  <si>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</si>
  <si>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</si>
  <si>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</si>
  <si>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</si>
  <si>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</si>
  <si>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</si>
  <si>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</si>
  <si>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</si>
  <si>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</si>
  <si>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</si>
  <si>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</si>
  <si>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</si>
  <si>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</si>
  <si>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</si>
  <si>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</si>
  <si>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</si>
  <si>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</si>
  <si>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</si>
  <si>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</si>
  <si>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</si>
  <si>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</si>
  <si>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</si>
  <si>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</si>
  <si>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</si>
  <si>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</si>
  <si>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</si>
  <si>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</si>
  <si>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</si>
  <si>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</si>
  <si>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</si>
  <si>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</si>
  <si>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</si>
  <si>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</si>
  <si>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</si>
  <si>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</si>
  <si>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</si>
  <si>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</si>
  <si>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</si>
  <si>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</si>
  <si>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</si>
  <si>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</si>
  <si>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</si>
  <si>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</si>
  <si>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</si>
  <si>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</si>
  <si>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</si>
  <si>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</si>
  <si>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</si>
  <si>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</si>
  <si>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</si>
  <si>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</si>
  <si>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</si>
  <si>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</si>
  <si>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</si>
  <si>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</si>
  <si>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</si>
  <si>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</si>
  <si>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</si>
  <si>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</si>
  <si>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</si>
  <si>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</si>
  <si>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</si>
  <si>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</si>
  <si>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</si>
  <si>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</si>
  <si>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</si>
  <si>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</si>
  <si>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</si>
  <si>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</si>
  <si>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</si>
  <si>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</si>
  <si>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</si>
  <si>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</si>
  <si>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</si>
  <si>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</si>
  <si>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</si>
  <si>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</si>
  <si>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</si>
  <si>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</si>
  <si>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</si>
  <si>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</si>
  <si>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</si>
  <si>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</si>
  <si>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</si>
  <si>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</si>
  <si>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</si>
  <si>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</si>
  <si>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</si>
  <si>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</si>
  <si>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</si>
  <si>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</si>
  <si>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</si>
  <si>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</si>
  <si>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</si>
  <si>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</si>
  <si>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</si>
  <si>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</si>
  <si>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</si>
  <si>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</si>
  <si>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</si>
  <si>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</si>
  <si>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</si>
  <si>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</si>
  <si>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</si>
  <si>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</si>
  <si>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</si>
  <si>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</si>
  <si>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 xml:space="preserve">  АНАЛИЗ ИСПОЛНЕНИЯ БЮДЖЕТА МУНИЦИПАЛЬНОГО  РАЙОНА  НА 01 декабря 2018 Г.</t>
  </si>
  <si>
    <t>Исполнено на 01.12.2018</t>
  </si>
  <si>
    <t>Исполнено на 01.12.2017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</si>
</sst>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0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10.5"/>
      <color indexed="62"/>
      <name val="Times New Roman"/>
      <family val="1"/>
    </font>
    <font>
      <sz val="11"/>
      <color indexed="8"/>
      <name val="Times New Roman"/>
      <family val="1"/>
    </font>
    <font>
      <sz val="7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0.5"/>
      <color rgb="FF000000"/>
      <name val="Times New Roman"/>
      <family val="1"/>
    </font>
    <font>
      <sz val="10.5"/>
      <color theme="3" tint="0.39998000860214233"/>
      <name val="Times New Roman"/>
      <family val="1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" fillId="0" borderId="0">
      <alignment/>
      <protection/>
    </xf>
    <xf numFmtId="0" fontId="51" fillId="20" borderId="0">
      <alignment vertical="center"/>
      <protection/>
    </xf>
    <xf numFmtId="0" fontId="52" fillId="0" borderId="0">
      <alignment horizontal="center" vertical="center"/>
      <protection/>
    </xf>
    <xf numFmtId="0" fontId="53" fillId="0" borderId="0">
      <alignment horizontal="center" vertical="center" wrapText="1"/>
      <protection/>
    </xf>
    <xf numFmtId="0" fontId="51" fillId="0" borderId="0">
      <alignment vertical="center"/>
      <protection/>
    </xf>
    <xf numFmtId="0" fontId="51" fillId="0" borderId="0">
      <alignment horizontal="center" vertical="center"/>
      <protection/>
    </xf>
    <xf numFmtId="0" fontId="51" fillId="0" borderId="0">
      <alignment horizontal="center" vertical="center"/>
      <protection/>
    </xf>
    <xf numFmtId="0" fontId="51" fillId="0" borderId="0">
      <alignment vertical="center" wrapText="1"/>
      <protection/>
    </xf>
    <xf numFmtId="0" fontId="54" fillId="0" borderId="0">
      <alignment vertical="center"/>
      <protection/>
    </xf>
    <xf numFmtId="0" fontId="55" fillId="0" borderId="0">
      <alignment vertical="center" wrapText="1"/>
      <protection/>
    </xf>
    <xf numFmtId="0" fontId="54" fillId="0" borderId="1">
      <alignment vertical="center"/>
      <protection/>
    </xf>
    <xf numFmtId="0" fontId="54" fillId="0" borderId="2">
      <alignment horizontal="center" vertical="center" wrapText="1"/>
      <protection/>
    </xf>
    <xf numFmtId="0" fontId="54" fillId="0" borderId="2">
      <alignment horizontal="center" vertical="center" wrapText="1"/>
      <protection/>
    </xf>
    <xf numFmtId="0" fontId="51" fillId="20" borderId="3">
      <alignment vertical="center"/>
      <protection/>
    </xf>
    <xf numFmtId="49" fontId="56" fillId="0" borderId="4">
      <alignment vertical="center" wrapText="1"/>
      <protection/>
    </xf>
    <xf numFmtId="0" fontId="51" fillId="20" borderId="5">
      <alignment vertical="center"/>
      <protection/>
    </xf>
    <xf numFmtId="49" fontId="57" fillId="0" borderId="6">
      <alignment horizontal="left" vertical="center" wrapText="1" indent="1"/>
      <protection/>
    </xf>
    <xf numFmtId="49" fontId="57" fillId="0" borderId="6">
      <alignment horizontal="left" vertical="center" wrapText="1" indent="1"/>
      <protection/>
    </xf>
    <xf numFmtId="0" fontId="51" fillId="20" borderId="7">
      <alignment vertical="center"/>
      <protection/>
    </xf>
    <xf numFmtId="0" fontId="56" fillId="0" borderId="0">
      <alignment horizontal="left" vertical="center" wrapText="1"/>
      <protection/>
    </xf>
    <xf numFmtId="0" fontId="52" fillId="0" borderId="0">
      <alignment vertical="center"/>
      <protection/>
    </xf>
    <xf numFmtId="0" fontId="51" fillId="0" borderId="1">
      <alignment horizontal="left" vertical="center" wrapText="1"/>
      <protection/>
    </xf>
    <xf numFmtId="0" fontId="51" fillId="0" borderId="3">
      <alignment horizontal="left" vertical="center" wrapText="1"/>
      <protection/>
    </xf>
    <xf numFmtId="0" fontId="51" fillId="0" borderId="5">
      <alignment vertical="center" wrapText="1"/>
      <protection/>
    </xf>
    <xf numFmtId="0" fontId="54" fillId="0" borderId="8">
      <alignment horizontal="center" vertical="center" wrapText="1"/>
      <protection/>
    </xf>
    <xf numFmtId="0" fontId="51" fillId="20" borderId="9">
      <alignment vertical="center"/>
      <protection/>
    </xf>
    <xf numFmtId="49" fontId="56" fillId="0" borderId="10">
      <alignment horizontal="center" vertical="center" shrinkToFit="1"/>
      <protection/>
    </xf>
    <xf numFmtId="49" fontId="57" fillId="0" borderId="10">
      <alignment horizontal="center" vertical="center" shrinkToFit="1"/>
      <protection/>
    </xf>
    <xf numFmtId="0" fontId="51" fillId="20" borderId="11">
      <alignment vertical="center"/>
      <protection/>
    </xf>
    <xf numFmtId="0" fontId="51" fillId="0" borderId="12">
      <alignment vertical="center"/>
      <protection/>
    </xf>
    <xf numFmtId="0" fontId="51" fillId="20" borderId="0">
      <alignment vertical="center" shrinkToFit="1"/>
      <protection/>
    </xf>
    <xf numFmtId="0" fontId="54" fillId="0" borderId="0">
      <alignment vertical="center" wrapText="1"/>
      <protection/>
    </xf>
    <xf numFmtId="1" fontId="56" fillId="0" borderId="2">
      <alignment horizontal="center" vertical="center" shrinkToFit="1"/>
      <protection/>
    </xf>
    <xf numFmtId="1" fontId="57" fillId="0" borderId="2">
      <alignment horizontal="center" vertical="center" shrinkToFit="1"/>
      <protection/>
    </xf>
    <xf numFmtId="49" fontId="54" fillId="0" borderId="0">
      <alignment vertical="center" wrapText="1"/>
      <protection/>
    </xf>
    <xf numFmtId="49" fontId="51" fillId="0" borderId="5">
      <alignment vertical="center" wrapText="1"/>
      <protection/>
    </xf>
    <xf numFmtId="49" fontId="51" fillId="0" borderId="0">
      <alignment vertical="center" wrapText="1"/>
      <protection/>
    </xf>
    <xf numFmtId="49" fontId="54" fillId="0" borderId="2">
      <alignment horizontal="center" vertical="center" wrapText="1"/>
      <protection/>
    </xf>
    <xf numFmtId="49" fontId="54" fillId="0" borderId="2">
      <alignment horizontal="center" vertical="center" wrapText="1"/>
      <protection/>
    </xf>
    <xf numFmtId="4" fontId="56" fillId="0" borderId="2">
      <alignment horizontal="right" vertical="center" shrinkToFit="1"/>
      <protection/>
    </xf>
    <xf numFmtId="4" fontId="57" fillId="0" borderId="2">
      <alignment horizontal="right" vertical="center" shrinkToFit="1"/>
      <protection/>
    </xf>
    <xf numFmtId="0" fontId="51" fillId="0" borderId="5">
      <alignment vertical="center"/>
      <protection/>
    </xf>
    <xf numFmtId="0" fontId="54" fillId="0" borderId="0">
      <alignment horizontal="right" vertical="center"/>
      <protection/>
    </xf>
    <xf numFmtId="0" fontId="56" fillId="0" borderId="0">
      <alignment horizontal="left" vertical="center" wrapText="1"/>
      <protection/>
    </xf>
    <xf numFmtId="0" fontId="58" fillId="0" borderId="0">
      <alignment vertical="center"/>
      <protection/>
    </xf>
    <xf numFmtId="0" fontId="58" fillId="0" borderId="1">
      <alignment vertical="center"/>
      <protection/>
    </xf>
    <xf numFmtId="0" fontId="58" fillId="0" borderId="5">
      <alignment vertical="center"/>
      <protection/>
    </xf>
    <xf numFmtId="0" fontId="54" fillId="0" borderId="2">
      <alignment horizontal="center" vertical="center" wrapText="1"/>
      <protection/>
    </xf>
    <xf numFmtId="0" fontId="59" fillId="0" borderId="0">
      <alignment horizontal="center" vertical="center" wrapText="1"/>
      <protection/>
    </xf>
    <xf numFmtId="0" fontId="54" fillId="0" borderId="13">
      <alignment vertical="center"/>
      <protection/>
    </xf>
    <xf numFmtId="0" fontId="54" fillId="0" borderId="14">
      <alignment horizontal="right" vertical="center"/>
      <protection/>
    </xf>
    <xf numFmtId="0" fontId="56" fillId="0" borderId="14">
      <alignment horizontal="right" vertical="center"/>
      <protection/>
    </xf>
    <xf numFmtId="0" fontId="56" fillId="0" borderId="8">
      <alignment horizontal="center" vertical="center"/>
      <protection/>
    </xf>
    <xf numFmtId="49" fontId="54" fillId="0" borderId="15">
      <alignment horizontal="center" vertical="center"/>
      <protection/>
    </xf>
    <xf numFmtId="0" fontId="54" fillId="0" borderId="16">
      <alignment horizontal="center" vertical="center" shrinkToFit="1"/>
      <protection/>
    </xf>
    <xf numFmtId="1" fontId="56" fillId="0" borderId="16">
      <alignment horizontal="center" vertical="center" shrinkToFit="1"/>
      <protection/>
    </xf>
    <xf numFmtId="0" fontId="56" fillId="0" borderId="16">
      <alignment vertical="center"/>
      <protection/>
    </xf>
    <xf numFmtId="49" fontId="56" fillId="0" borderId="16">
      <alignment horizontal="center" vertical="center"/>
      <protection/>
    </xf>
    <xf numFmtId="49" fontId="56" fillId="0" borderId="17">
      <alignment horizontal="center" vertical="center"/>
      <protection/>
    </xf>
    <xf numFmtId="0" fontId="58" fillId="0" borderId="12">
      <alignment vertical="center"/>
      <protection/>
    </xf>
    <xf numFmtId="4" fontId="56" fillId="0" borderId="4">
      <alignment horizontal="right" vertical="center" shrinkToFit="1"/>
      <protection/>
    </xf>
    <xf numFmtId="4" fontId="57" fillId="0" borderId="4">
      <alignment horizontal="right" vertical="center" shrinkToFit="1"/>
      <protection/>
    </xf>
    <xf numFmtId="0" fontId="54" fillId="0" borderId="10">
      <alignment horizontal="center" vertical="center" wrapText="1"/>
      <protection/>
    </xf>
    <xf numFmtId="0" fontId="54" fillId="0" borderId="2">
      <alignment horizontal="center" vertical="center" wrapText="1"/>
      <protection/>
    </xf>
    <xf numFmtId="0" fontId="55" fillId="0" borderId="0">
      <alignment horizontal="left" vertical="center" wrapText="1"/>
      <protection/>
    </xf>
    <xf numFmtId="0" fontId="54" fillId="0" borderId="10">
      <alignment horizontal="center" vertical="center" wrapText="1"/>
      <protection/>
    </xf>
    <xf numFmtId="49" fontId="51" fillId="20" borderId="5">
      <alignment vertical="center"/>
      <protection/>
    </xf>
    <xf numFmtId="1" fontId="56" fillId="0" borderId="10">
      <alignment horizontal="center" vertical="center" shrinkToFit="1"/>
      <protection/>
    </xf>
    <xf numFmtId="0" fontId="57" fillId="0" borderId="10">
      <alignment horizontal="center" vertical="center" shrinkToFit="1"/>
      <protection/>
    </xf>
    <xf numFmtId="0" fontId="54" fillId="0" borderId="2">
      <alignment horizontal="center" vertical="center" wrapText="1"/>
      <protection/>
    </xf>
    <xf numFmtId="0" fontId="53" fillId="0" borderId="0">
      <alignment vertical="center" wrapText="1"/>
      <protection/>
    </xf>
    <xf numFmtId="49" fontId="54" fillId="0" borderId="2">
      <alignment horizontal="center" vertical="center" wrapText="1"/>
      <protection/>
    </xf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60" fillId="27" borderId="18" applyNumberFormat="0" applyAlignment="0" applyProtection="0"/>
    <xf numFmtId="0" fontId="61" fillId="28" borderId="19" applyNumberFormat="0" applyAlignment="0" applyProtection="0"/>
    <xf numFmtId="0" fontId="62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0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29" borderId="24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2" fillId="0" borderId="26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 wrapText="1"/>
    </xf>
    <xf numFmtId="2" fontId="76" fillId="0" borderId="27" xfId="53" applyNumberFormat="1" applyFont="1" applyFill="1" applyBorder="1" applyAlignment="1" applyProtection="1">
      <alignment vertical="center" wrapText="1"/>
      <protection/>
    </xf>
    <xf numFmtId="49" fontId="76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1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1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6" fillId="0" borderId="27" xfId="53" applyNumberFormat="1" applyFont="1" applyFill="1" applyBorder="1" applyAlignment="1" applyProtection="1">
      <alignment horizontal="left" vertical="center" wrapText="1"/>
      <protection/>
    </xf>
    <xf numFmtId="49" fontId="76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77" fillId="0" borderId="27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77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7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9" fillId="0" borderId="30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2" fontId="78" fillId="0" borderId="27" xfId="53" applyNumberFormat="1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vertical="center" wrapText="1"/>
    </xf>
    <xf numFmtId="4" fontId="9" fillId="0" borderId="32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3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32" xfId="77" applyNumberFormat="1" applyFont="1" applyFill="1" applyBorder="1" applyAlignment="1" applyProtection="1">
      <alignment horizontal="right" vertical="center" shrinkToFit="1"/>
      <protection/>
    </xf>
    <xf numFmtId="4" fontId="7" fillId="0" borderId="28" xfId="77" applyNumberFormat="1" applyFont="1" applyFill="1" applyBorder="1" applyProtection="1">
      <alignment horizontal="right" vertical="center" shrinkToFit="1"/>
      <protection/>
    </xf>
    <xf numFmtId="4" fontId="7" fillId="0" borderId="32" xfId="77" applyNumberFormat="1" applyFont="1" applyFill="1" applyBorder="1" applyAlignment="1" applyProtection="1">
      <alignment horizontal="right" vertical="center" shrinkToFit="1"/>
      <protection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4" fontId="10" fillId="0" borderId="32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32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77" fillId="0" borderId="32" xfId="59" applyNumberFormat="1" applyFont="1" applyBorder="1" applyAlignment="1" applyProtection="1">
      <alignment horizontal="right" vertical="center" shrinkToFit="1"/>
      <protection/>
    </xf>
    <xf numFmtId="4" fontId="77" fillId="0" borderId="2" xfId="59" applyNumberFormat="1" applyFont="1" applyBorder="1" applyAlignment="1" applyProtection="1">
      <alignment horizontal="right" vertical="center" shrinkToFit="1"/>
      <protection/>
    </xf>
    <xf numFmtId="0" fontId="79" fillId="0" borderId="0" xfId="0" applyFont="1" applyAlignment="1">
      <alignment/>
    </xf>
    <xf numFmtId="4" fontId="77" fillId="0" borderId="0" xfId="59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SheetLayoutView="90" zoomScalePageLayoutView="0" workbookViewId="0" topLeftCell="A127">
      <selection activeCell="D158" sqref="D158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4.375" style="9" customWidth="1"/>
    <col min="6" max="6" width="11.00390625" style="10" customWidth="1"/>
    <col min="7" max="7" width="8.75390625" style="10" customWidth="1"/>
    <col min="8" max="8" width="10.125" style="1" bestFit="1" customWidth="1"/>
    <col min="9" max="16384" width="9.125" style="1" customWidth="1"/>
  </cols>
  <sheetData>
    <row r="1" spans="1:7" ht="12.75">
      <c r="A1" s="120" t="s">
        <v>193</v>
      </c>
      <c r="B1" s="120"/>
      <c r="C1" s="120"/>
      <c r="D1" s="120"/>
      <c r="E1" s="120"/>
      <c r="F1" s="120"/>
      <c r="G1" s="120"/>
    </row>
    <row r="2" spans="3:7" ht="12.75">
      <c r="C2" s="9"/>
      <c r="F2" s="121"/>
      <c r="G2" s="121"/>
    </row>
    <row r="3" spans="1:7" ht="43.5" customHeight="1">
      <c r="A3" s="16" t="s">
        <v>1</v>
      </c>
      <c r="B3" s="16"/>
      <c r="C3" s="17" t="s">
        <v>174</v>
      </c>
      <c r="D3" s="17" t="s">
        <v>194</v>
      </c>
      <c r="E3" s="17" t="s">
        <v>195</v>
      </c>
      <c r="F3" s="18" t="s">
        <v>34</v>
      </c>
      <c r="G3" s="19" t="s">
        <v>141</v>
      </c>
    </row>
    <row r="4" spans="1:7" s="5" customFormat="1" ht="12" customHeight="1">
      <c r="A4" s="20" t="s">
        <v>29</v>
      </c>
      <c r="B4" s="20"/>
      <c r="C4" s="21">
        <f>C5+C29</f>
        <v>95093667.5</v>
      </c>
      <c r="D4" s="21">
        <f>D5+D29</f>
        <v>89874597.08999999</v>
      </c>
      <c r="E4" s="21">
        <f>E5+E29</f>
        <v>76362997.38</v>
      </c>
      <c r="F4" s="22">
        <f aca="true" t="shared" si="0" ref="F4:F82">D4/C4*100</f>
        <v>94.51165303935721</v>
      </c>
      <c r="G4" s="23">
        <f aca="true" t="shared" si="1" ref="G4:G53">D4/E4*100</f>
        <v>117.69390958131612</v>
      </c>
    </row>
    <row r="5" spans="1:7" s="6" customFormat="1" ht="13.5">
      <c r="A5" s="24" t="s">
        <v>27</v>
      </c>
      <c r="B5" s="24"/>
      <c r="C5" s="25">
        <f>C6+C9+C14+C18+C22+C24</f>
        <v>83648688.5</v>
      </c>
      <c r="D5" s="25">
        <f>D6+D9+D14+D18+D22+D24</f>
        <v>80602894.64999999</v>
      </c>
      <c r="E5" s="25">
        <f>E6+E9+E14+E18+E22+E24</f>
        <v>69374371.41</v>
      </c>
      <c r="F5" s="26">
        <f t="shared" si="0"/>
        <v>96.35882653438134</v>
      </c>
      <c r="G5" s="27">
        <f t="shared" si="1"/>
        <v>116.18540537634546</v>
      </c>
    </row>
    <row r="6" spans="1:7" s="6" customFormat="1" ht="13.5">
      <c r="A6" s="24" t="s">
        <v>36</v>
      </c>
      <c r="B6" s="24"/>
      <c r="C6" s="25">
        <f>C7</f>
        <v>60679754</v>
      </c>
      <c r="D6" s="28">
        <f>D7</f>
        <v>58790835.71</v>
      </c>
      <c r="E6" s="28">
        <f>E7</f>
        <v>47791652.42</v>
      </c>
      <c r="F6" s="26">
        <f t="shared" si="0"/>
        <v>96.88706996076483</v>
      </c>
      <c r="G6" s="27">
        <f t="shared" si="1"/>
        <v>123.01486291651432</v>
      </c>
    </row>
    <row r="7" spans="1:7" s="2" customFormat="1" ht="13.5">
      <c r="A7" s="29" t="s">
        <v>2</v>
      </c>
      <c r="B7" s="29"/>
      <c r="C7" s="30">
        <v>60679754</v>
      </c>
      <c r="D7" s="31">
        <v>58790835.71</v>
      </c>
      <c r="E7" s="31">
        <v>47791652.42</v>
      </c>
      <c r="F7" s="26">
        <f t="shared" si="0"/>
        <v>96.88706996076483</v>
      </c>
      <c r="G7" s="27">
        <f t="shared" si="1"/>
        <v>123.01486291651432</v>
      </c>
    </row>
    <row r="8" spans="1:7" s="2" customFormat="1" ht="13.5">
      <c r="A8" s="29" t="s">
        <v>103</v>
      </c>
      <c r="B8" s="29"/>
      <c r="C8" s="30">
        <f>C7*48.5/61.5</f>
        <v>47853139.333333336</v>
      </c>
      <c r="D8" s="31">
        <f>D7*48.5/61.5</f>
        <v>46363504.584308945</v>
      </c>
      <c r="E8" s="31">
        <v>37688366.22</v>
      </c>
      <c r="F8" s="26">
        <f t="shared" si="0"/>
        <v>96.88706996076483</v>
      </c>
      <c r="G8" s="27">
        <f t="shared" si="1"/>
        <v>123.01808020456278</v>
      </c>
    </row>
    <row r="9" spans="1:7" s="6" customFormat="1" ht="27.75" customHeight="1">
      <c r="A9" s="32" t="s">
        <v>93</v>
      </c>
      <c r="B9" s="32"/>
      <c r="C9" s="25">
        <f>C10+C11+C12+C13</f>
        <v>2361120</v>
      </c>
      <c r="D9" s="28">
        <f>D10+D11+D12+D13</f>
        <v>2286079.3</v>
      </c>
      <c r="E9" s="28">
        <f>E10+E11+E12+E13</f>
        <v>2109763.99</v>
      </c>
      <c r="F9" s="26">
        <f t="shared" si="0"/>
        <v>96.82181761198075</v>
      </c>
      <c r="G9" s="27">
        <f t="shared" si="1"/>
        <v>108.3571105979489</v>
      </c>
    </row>
    <row r="10" spans="1:7" s="2" customFormat="1" ht="45" customHeight="1">
      <c r="A10" s="33" t="s">
        <v>94</v>
      </c>
      <c r="B10" s="33"/>
      <c r="C10" s="102">
        <v>932642</v>
      </c>
      <c r="D10" s="103">
        <v>1016269.28</v>
      </c>
      <c r="E10" s="31">
        <v>864862.73</v>
      </c>
      <c r="F10" s="26">
        <f t="shared" si="0"/>
        <v>108.9667074826139</v>
      </c>
      <c r="G10" s="27">
        <f t="shared" si="1"/>
        <v>117.50642555726733</v>
      </c>
    </row>
    <row r="11" spans="1:7" s="2" customFormat="1" ht="58.5" customHeight="1">
      <c r="A11" s="33" t="s">
        <v>95</v>
      </c>
      <c r="B11" s="33"/>
      <c r="C11" s="102">
        <v>9445</v>
      </c>
      <c r="D11" s="103">
        <v>9646.27</v>
      </c>
      <c r="E11" s="31">
        <v>8833.5</v>
      </c>
      <c r="F11" s="26">
        <f t="shared" si="0"/>
        <v>102.13096876654315</v>
      </c>
      <c r="G11" s="27">
        <f t="shared" si="1"/>
        <v>109.20099620761874</v>
      </c>
    </row>
    <row r="12" spans="1:7" s="2" customFormat="1" ht="39" customHeight="1">
      <c r="A12" s="33" t="s">
        <v>96</v>
      </c>
      <c r="B12" s="33"/>
      <c r="C12" s="102">
        <v>1419033</v>
      </c>
      <c r="D12" s="103">
        <v>1486893.97</v>
      </c>
      <c r="E12" s="31">
        <v>1403031.54</v>
      </c>
      <c r="F12" s="26">
        <f t="shared" si="0"/>
        <v>104.78219815888707</v>
      </c>
      <c r="G12" s="27">
        <f t="shared" si="1"/>
        <v>105.97723056175914</v>
      </c>
    </row>
    <row r="13" spans="1:7" s="2" customFormat="1" ht="39" customHeight="1">
      <c r="A13" s="33" t="s">
        <v>97</v>
      </c>
      <c r="B13" s="33"/>
      <c r="C13" s="102">
        <v>0</v>
      </c>
      <c r="D13" s="103">
        <v>-226730.22</v>
      </c>
      <c r="E13" s="31">
        <v>-166963.78</v>
      </c>
      <c r="F13" s="26"/>
      <c r="G13" s="27">
        <f t="shared" si="1"/>
        <v>135.79605109563283</v>
      </c>
    </row>
    <row r="14" spans="1:7" s="6" customFormat="1" ht="13.5">
      <c r="A14" s="24" t="s">
        <v>3</v>
      </c>
      <c r="B14" s="24"/>
      <c r="C14" s="25">
        <f>C15+C16+C17</f>
        <v>16553370</v>
      </c>
      <c r="D14" s="28">
        <f>D15+D16+D17</f>
        <v>15929717.939999998</v>
      </c>
      <c r="E14" s="28">
        <f>E15+E16+E17</f>
        <v>15993274.1</v>
      </c>
      <c r="F14" s="26">
        <f t="shared" si="0"/>
        <v>96.23247677059112</v>
      </c>
      <c r="G14" s="27">
        <f t="shared" si="1"/>
        <v>99.60260694837963</v>
      </c>
    </row>
    <row r="15" spans="1:7" s="2" customFormat="1" ht="15.75" customHeight="1">
      <c r="A15" s="34" t="s">
        <v>23</v>
      </c>
      <c r="B15" s="34"/>
      <c r="C15" s="31">
        <v>12990000</v>
      </c>
      <c r="D15" s="31">
        <v>12103807.54</v>
      </c>
      <c r="E15" s="31">
        <v>13008804.67</v>
      </c>
      <c r="F15" s="26">
        <f t="shared" si="0"/>
        <v>93.17788714395688</v>
      </c>
      <c r="G15" s="27">
        <f t="shared" si="1"/>
        <v>93.04319533610153</v>
      </c>
    </row>
    <row r="16" spans="1:7" s="2" customFormat="1" ht="13.5" customHeight="1">
      <c r="A16" s="34" t="s">
        <v>4</v>
      </c>
      <c r="B16" s="34"/>
      <c r="C16" s="31">
        <v>3443370</v>
      </c>
      <c r="D16" s="31">
        <v>3764866.45</v>
      </c>
      <c r="E16" s="31">
        <v>2876111.73</v>
      </c>
      <c r="F16" s="26">
        <f t="shared" si="0"/>
        <v>109.33668034512702</v>
      </c>
      <c r="G16" s="27">
        <f t="shared" si="1"/>
        <v>130.9012584848364</v>
      </c>
    </row>
    <row r="17" spans="1:7" s="2" customFormat="1" ht="13.5">
      <c r="A17" s="35" t="s">
        <v>79</v>
      </c>
      <c r="B17" s="35"/>
      <c r="C17" s="31">
        <v>120000</v>
      </c>
      <c r="D17" s="31">
        <v>61043.95</v>
      </c>
      <c r="E17" s="31">
        <v>108357.7</v>
      </c>
      <c r="F17" s="26">
        <f t="shared" si="0"/>
        <v>50.86995833333333</v>
      </c>
      <c r="G17" s="27">
        <f t="shared" si="1"/>
        <v>56.33559036413656</v>
      </c>
    </row>
    <row r="18" spans="1:7" s="13" customFormat="1" ht="13.5">
      <c r="A18" s="36" t="s">
        <v>98</v>
      </c>
      <c r="B18" s="36"/>
      <c r="C18" s="25">
        <f>C19</f>
        <v>1784444.5</v>
      </c>
      <c r="D18" s="28">
        <f>D19</f>
        <v>1496043.2799999998</v>
      </c>
      <c r="E18" s="28">
        <f>E19</f>
        <v>1504416.1400000001</v>
      </c>
      <c r="F18" s="26">
        <f t="shared" si="0"/>
        <v>83.83803923293775</v>
      </c>
      <c r="G18" s="27">
        <f t="shared" si="1"/>
        <v>99.44344787473496</v>
      </c>
    </row>
    <row r="19" spans="1:7" s="2" customFormat="1" ht="13.5">
      <c r="A19" s="37" t="s">
        <v>99</v>
      </c>
      <c r="B19" s="37"/>
      <c r="C19" s="30">
        <f>C20+C21</f>
        <v>1784444.5</v>
      </c>
      <c r="D19" s="31">
        <f>D20+D21</f>
        <v>1496043.2799999998</v>
      </c>
      <c r="E19" s="31">
        <f>E20+E21</f>
        <v>1504416.1400000001</v>
      </c>
      <c r="F19" s="26">
        <f t="shared" si="0"/>
        <v>83.83803923293775</v>
      </c>
      <c r="G19" s="27">
        <f t="shared" si="1"/>
        <v>99.44344787473496</v>
      </c>
    </row>
    <row r="20" spans="1:7" s="2" customFormat="1" ht="13.5">
      <c r="A20" s="37" t="s">
        <v>100</v>
      </c>
      <c r="B20" s="37"/>
      <c r="C20" s="102">
        <v>231700</v>
      </c>
      <c r="D20" s="103">
        <v>160763.63</v>
      </c>
      <c r="E20" s="31">
        <v>224866.84</v>
      </c>
      <c r="F20" s="26">
        <f t="shared" si="0"/>
        <v>69.3843892965041</v>
      </c>
      <c r="G20" s="27">
        <f t="shared" si="1"/>
        <v>71.4928132578374</v>
      </c>
    </row>
    <row r="21" spans="1:7" s="2" customFormat="1" ht="13.5">
      <c r="A21" s="37" t="s">
        <v>101</v>
      </c>
      <c r="B21" s="37"/>
      <c r="C21" s="102">
        <v>1552744.5</v>
      </c>
      <c r="D21" s="103">
        <v>1335279.65</v>
      </c>
      <c r="E21" s="31">
        <v>1279549.3</v>
      </c>
      <c r="F21" s="26">
        <f t="shared" si="0"/>
        <v>85.99480790303878</v>
      </c>
      <c r="G21" s="27">
        <f t="shared" si="1"/>
        <v>104.3554671945817</v>
      </c>
    </row>
    <row r="22" spans="1:7" s="6" customFormat="1" ht="28.5" customHeight="1">
      <c r="A22" s="32" t="s">
        <v>25</v>
      </c>
      <c r="B22" s="32"/>
      <c r="C22" s="28">
        <f>C23</f>
        <v>300000</v>
      </c>
      <c r="D22" s="28">
        <f>D23</f>
        <v>401537.98</v>
      </c>
      <c r="E22" s="28">
        <f>E23</f>
        <v>199173.05</v>
      </c>
      <c r="F22" s="26">
        <f t="shared" si="0"/>
        <v>133.84599333333333</v>
      </c>
      <c r="G22" s="27">
        <f t="shared" si="1"/>
        <v>201.60256621063945</v>
      </c>
    </row>
    <row r="23" spans="1:7" s="2" customFormat="1" ht="19.5" customHeight="1">
      <c r="A23" s="34" t="s">
        <v>33</v>
      </c>
      <c r="B23" s="38"/>
      <c r="C23" s="103">
        <v>300000</v>
      </c>
      <c r="D23" s="103">
        <v>401537.98</v>
      </c>
      <c r="E23" s="31">
        <v>199173.05</v>
      </c>
      <c r="F23" s="26">
        <f t="shared" si="0"/>
        <v>133.84599333333333</v>
      </c>
      <c r="G23" s="27">
        <f t="shared" si="1"/>
        <v>201.60256621063945</v>
      </c>
    </row>
    <row r="24" spans="1:7" s="6" customFormat="1" ht="15" customHeight="1">
      <c r="A24" s="39" t="s">
        <v>142</v>
      </c>
      <c r="B24" s="40"/>
      <c r="C24" s="41">
        <f>C25+C26+C27+C28</f>
        <v>1970000</v>
      </c>
      <c r="D24" s="41">
        <f>D25+D26+D27+D28</f>
        <v>1698680.44</v>
      </c>
      <c r="E24" s="41">
        <f>E25+E26+E27+E28</f>
        <v>1776091.71</v>
      </c>
      <c r="F24" s="26">
        <f t="shared" si="0"/>
        <v>86.22743350253806</v>
      </c>
      <c r="G24" s="27">
        <f t="shared" si="1"/>
        <v>95.64148238719046</v>
      </c>
    </row>
    <row r="25" spans="1:7" s="2" customFormat="1" ht="28.5" customHeight="1">
      <c r="A25" s="42" t="s">
        <v>143</v>
      </c>
      <c r="B25" s="43" t="s">
        <v>144</v>
      </c>
      <c r="C25" s="44">
        <v>1310000</v>
      </c>
      <c r="D25" s="104">
        <v>1066477.19</v>
      </c>
      <c r="E25" s="44">
        <v>1062837.96</v>
      </c>
      <c r="F25" s="26">
        <f t="shared" si="0"/>
        <v>81.41047251908397</v>
      </c>
      <c r="G25" s="27">
        <f t="shared" si="1"/>
        <v>100.34240685193441</v>
      </c>
    </row>
    <row r="26" spans="1:7" s="2" customFormat="1" ht="51.75" customHeight="1">
      <c r="A26" s="42" t="s">
        <v>124</v>
      </c>
      <c r="B26" s="43" t="s">
        <v>145</v>
      </c>
      <c r="C26" s="44">
        <v>40000</v>
      </c>
      <c r="D26" s="45">
        <v>32125</v>
      </c>
      <c r="E26" s="44">
        <v>44875</v>
      </c>
      <c r="F26" s="26">
        <f t="shared" si="0"/>
        <v>80.3125</v>
      </c>
      <c r="G26" s="27">
        <f t="shared" si="1"/>
        <v>71.58774373259052</v>
      </c>
    </row>
    <row r="27" spans="1:7" s="2" customFormat="1" ht="13.5" customHeight="1">
      <c r="A27" s="42" t="s">
        <v>114</v>
      </c>
      <c r="B27" s="43"/>
      <c r="C27" s="44">
        <v>595000</v>
      </c>
      <c r="D27" s="45">
        <v>600078.25</v>
      </c>
      <c r="E27" s="44">
        <v>603378.75</v>
      </c>
      <c r="F27" s="26">
        <f t="shared" si="0"/>
        <v>100.85348739495798</v>
      </c>
      <c r="G27" s="27">
        <f t="shared" si="1"/>
        <v>99.45299697743746</v>
      </c>
    </row>
    <row r="28" spans="1:7" s="2" customFormat="1" ht="25.5" customHeight="1">
      <c r="A28" s="42" t="s">
        <v>92</v>
      </c>
      <c r="B28" s="43" t="s">
        <v>146</v>
      </c>
      <c r="C28" s="44">
        <v>25000</v>
      </c>
      <c r="D28" s="45">
        <v>0</v>
      </c>
      <c r="E28" s="44">
        <v>65000</v>
      </c>
      <c r="F28" s="26">
        <f t="shared" si="0"/>
        <v>0</v>
      </c>
      <c r="G28" s="27">
        <f t="shared" si="1"/>
        <v>0</v>
      </c>
    </row>
    <row r="29" spans="1:7" s="6" customFormat="1" ht="18.75" customHeight="1">
      <c r="A29" s="32" t="s">
        <v>28</v>
      </c>
      <c r="B29" s="32"/>
      <c r="C29" s="28">
        <f>C30+C35+C42+C45+C50+C51</f>
        <v>11444979</v>
      </c>
      <c r="D29" s="28">
        <f>D30+D35+D42+D45+D50+D51</f>
        <v>9271702.44</v>
      </c>
      <c r="E29" s="28">
        <f>E30+E35+E42+E45+E50+E51</f>
        <v>6988625.970000001</v>
      </c>
      <c r="F29" s="26">
        <f t="shared" si="0"/>
        <v>81.01109176347111</v>
      </c>
      <c r="G29" s="27">
        <f t="shared" si="1"/>
        <v>132.6684598632197</v>
      </c>
    </row>
    <row r="30" spans="1:9" s="6" customFormat="1" ht="28.5" customHeight="1">
      <c r="A30" s="39" t="s">
        <v>26</v>
      </c>
      <c r="B30" s="40" t="s">
        <v>147</v>
      </c>
      <c r="C30" s="46">
        <f>C31+C32+C33+C34</f>
        <v>3410890</v>
      </c>
      <c r="D30" s="46">
        <f>D31+D32+D33+D34</f>
        <v>2660807.36</v>
      </c>
      <c r="E30" s="46">
        <f>E31+E32+E33+E34</f>
        <v>2549733.62</v>
      </c>
      <c r="F30" s="26">
        <f t="shared" si="0"/>
        <v>78.00918118145117</v>
      </c>
      <c r="G30" s="27">
        <f t="shared" si="1"/>
        <v>104.35628801098053</v>
      </c>
      <c r="I30" s="15"/>
    </row>
    <row r="31" spans="1:7" s="2" customFormat="1" ht="40.5">
      <c r="A31" s="34" t="s">
        <v>140</v>
      </c>
      <c r="B31" s="43" t="s">
        <v>148</v>
      </c>
      <c r="C31" s="44">
        <v>23400</v>
      </c>
      <c r="D31" s="45">
        <v>23452.88</v>
      </c>
      <c r="E31" s="44">
        <v>20000</v>
      </c>
      <c r="F31" s="26">
        <f t="shared" si="0"/>
        <v>100.2259829059829</v>
      </c>
      <c r="G31" s="27">
        <f t="shared" si="1"/>
        <v>117.2644</v>
      </c>
    </row>
    <row r="32" spans="1:7" s="2" customFormat="1" ht="67.5" customHeight="1">
      <c r="A32" s="34" t="s">
        <v>135</v>
      </c>
      <c r="B32" s="43" t="s">
        <v>149</v>
      </c>
      <c r="C32" s="102">
        <v>3275000</v>
      </c>
      <c r="D32" s="105">
        <v>2606484.34</v>
      </c>
      <c r="E32" s="44">
        <v>2361695.9</v>
      </c>
      <c r="F32" s="26">
        <f t="shared" si="0"/>
        <v>79.58730809160305</v>
      </c>
      <c r="G32" s="27">
        <f t="shared" si="1"/>
        <v>110.36494325962967</v>
      </c>
    </row>
    <row r="33" spans="1:7" s="2" customFormat="1" ht="54">
      <c r="A33" s="34" t="s">
        <v>150</v>
      </c>
      <c r="B33" s="43" t="s">
        <v>151</v>
      </c>
      <c r="C33" s="106">
        <v>34590</v>
      </c>
      <c r="D33" s="105">
        <v>0</v>
      </c>
      <c r="E33" s="45">
        <v>69180</v>
      </c>
      <c r="F33" s="26">
        <f t="shared" si="0"/>
        <v>0</v>
      </c>
      <c r="G33" s="27">
        <f t="shared" si="1"/>
        <v>0</v>
      </c>
    </row>
    <row r="34" spans="1:7" s="2" customFormat="1" ht="43.5" customHeight="1">
      <c r="A34" s="34" t="s">
        <v>152</v>
      </c>
      <c r="B34" s="43" t="s">
        <v>153</v>
      </c>
      <c r="C34" s="107">
        <v>77900</v>
      </c>
      <c r="D34" s="108">
        <v>30870.14</v>
      </c>
      <c r="E34" s="44">
        <v>98857.72</v>
      </c>
      <c r="F34" s="26">
        <f t="shared" si="0"/>
        <v>39.62790757381258</v>
      </c>
      <c r="G34" s="27">
        <f t="shared" si="1"/>
        <v>31.226837924241018</v>
      </c>
    </row>
    <row r="35" spans="1:7" s="6" customFormat="1" ht="20.25" customHeight="1">
      <c r="A35" s="39" t="s">
        <v>5</v>
      </c>
      <c r="B35" s="40" t="s">
        <v>154</v>
      </c>
      <c r="C35" s="46">
        <f>C36+C37+C38+C39+C40+C41</f>
        <v>95000</v>
      </c>
      <c r="D35" s="46">
        <f>D36+D37+D38+D39+D40+D41</f>
        <v>94305.5</v>
      </c>
      <c r="E35" s="46">
        <f>E36+E37+E38+E39</f>
        <v>50398.42999999999</v>
      </c>
      <c r="F35" s="26">
        <f t="shared" si="0"/>
        <v>99.26894736842105</v>
      </c>
      <c r="G35" s="27">
        <f t="shared" si="1"/>
        <v>187.11991623548593</v>
      </c>
    </row>
    <row r="36" spans="1:7" s="2" customFormat="1" ht="24.75" customHeight="1">
      <c r="A36" s="42" t="s">
        <v>155</v>
      </c>
      <c r="B36" s="43" t="s">
        <v>156</v>
      </c>
      <c r="C36" s="44">
        <v>25500</v>
      </c>
      <c r="D36" s="45">
        <v>26846.33</v>
      </c>
      <c r="E36" s="44">
        <v>20094.66</v>
      </c>
      <c r="F36" s="26">
        <f t="shared" si="0"/>
        <v>105.27972549019609</v>
      </c>
      <c r="G36" s="27">
        <f t="shared" si="1"/>
        <v>133.59932439762605</v>
      </c>
    </row>
    <row r="37" spans="1:7" s="2" customFormat="1" ht="24.75" customHeight="1">
      <c r="A37" s="42" t="s">
        <v>157</v>
      </c>
      <c r="B37" s="43" t="s">
        <v>158</v>
      </c>
      <c r="C37" s="44">
        <v>0</v>
      </c>
      <c r="D37" s="45">
        <v>0</v>
      </c>
      <c r="E37" s="44">
        <v>307.79</v>
      </c>
      <c r="F37" s="26"/>
      <c r="G37" s="27">
        <f t="shared" si="1"/>
        <v>0</v>
      </c>
    </row>
    <row r="38" spans="1:7" s="2" customFormat="1" ht="16.5" customHeight="1">
      <c r="A38" s="42" t="s">
        <v>159</v>
      </c>
      <c r="B38" s="43" t="s">
        <v>160</v>
      </c>
      <c r="C38" s="96">
        <v>15000</v>
      </c>
      <c r="D38" s="96">
        <v>14127.77</v>
      </c>
      <c r="E38" s="44">
        <v>-25485.22</v>
      </c>
      <c r="F38" s="26">
        <f t="shared" si="0"/>
        <v>94.18513333333334</v>
      </c>
      <c r="G38" s="27"/>
    </row>
    <row r="39" spans="1:7" s="2" customFormat="1" ht="18" customHeight="1">
      <c r="A39" s="42" t="s">
        <v>80</v>
      </c>
      <c r="B39" s="43" t="s">
        <v>161</v>
      </c>
      <c r="C39" s="44">
        <v>0</v>
      </c>
      <c r="D39" s="45">
        <v>0</v>
      </c>
      <c r="E39" s="44">
        <v>55481.2</v>
      </c>
      <c r="F39" s="26"/>
      <c r="G39" s="27">
        <f t="shared" si="1"/>
        <v>0</v>
      </c>
    </row>
    <row r="40" spans="1:7" s="2" customFormat="1" ht="18" customHeight="1">
      <c r="A40" s="98" t="s">
        <v>188</v>
      </c>
      <c r="B40" s="97"/>
      <c r="C40" s="44">
        <v>52300</v>
      </c>
      <c r="D40" s="45">
        <v>49542.43</v>
      </c>
      <c r="E40" s="44">
        <v>0</v>
      </c>
      <c r="F40" s="26">
        <f t="shared" si="0"/>
        <v>94.72739961759082</v>
      </c>
      <c r="G40" s="27"/>
    </row>
    <row r="41" spans="1:7" s="2" customFormat="1" ht="18" customHeight="1">
      <c r="A41" s="98" t="s">
        <v>189</v>
      </c>
      <c r="B41" s="97"/>
      <c r="C41" s="44">
        <v>2200</v>
      </c>
      <c r="D41" s="45">
        <v>3788.97</v>
      </c>
      <c r="E41" s="44">
        <v>0</v>
      </c>
      <c r="F41" s="26">
        <f t="shared" si="0"/>
        <v>172.22590909090908</v>
      </c>
      <c r="G41" s="27"/>
    </row>
    <row r="42" spans="1:7" s="6" customFormat="1" ht="30.75" customHeight="1">
      <c r="A42" s="39" t="s">
        <v>162</v>
      </c>
      <c r="B42" s="40" t="s">
        <v>163</v>
      </c>
      <c r="C42" s="41">
        <f>C43+C44</f>
        <v>3096706</v>
      </c>
      <c r="D42" s="41">
        <f>D43+D44</f>
        <v>2628872.13</v>
      </c>
      <c r="E42" s="41">
        <f>E43+E44</f>
        <v>897708.3799999999</v>
      </c>
      <c r="F42" s="26">
        <f t="shared" si="0"/>
        <v>84.89253193554698</v>
      </c>
      <c r="G42" s="27">
        <f t="shared" si="1"/>
        <v>292.8425520545993</v>
      </c>
    </row>
    <row r="43" spans="1:7" s="6" customFormat="1" ht="30.75" customHeight="1">
      <c r="A43" s="42" t="s">
        <v>115</v>
      </c>
      <c r="B43" s="43" t="s">
        <v>164</v>
      </c>
      <c r="C43" s="102">
        <v>96706</v>
      </c>
      <c r="D43" s="105">
        <v>92237.17</v>
      </c>
      <c r="E43" s="47">
        <v>44137.06</v>
      </c>
      <c r="F43" s="26">
        <f t="shared" si="0"/>
        <v>95.378952702004</v>
      </c>
      <c r="G43" s="27">
        <f t="shared" si="1"/>
        <v>208.97896235046014</v>
      </c>
    </row>
    <row r="44" spans="1:7" s="6" customFormat="1" ht="16.5" customHeight="1">
      <c r="A44" s="42" t="s">
        <v>81</v>
      </c>
      <c r="B44" s="43" t="s">
        <v>165</v>
      </c>
      <c r="C44" s="48">
        <v>3000000</v>
      </c>
      <c r="D44" s="47">
        <v>2536634.96</v>
      </c>
      <c r="E44" s="47">
        <v>853571.32</v>
      </c>
      <c r="F44" s="26">
        <f t="shared" si="0"/>
        <v>84.55449866666666</v>
      </c>
      <c r="G44" s="27">
        <f t="shared" si="1"/>
        <v>297.1790289298849</v>
      </c>
    </row>
    <row r="45" spans="1:7" s="6" customFormat="1" ht="15" customHeight="1">
      <c r="A45" s="39" t="s">
        <v>48</v>
      </c>
      <c r="B45" s="40" t="s">
        <v>166</v>
      </c>
      <c r="C45" s="46">
        <f>C47+C49</f>
        <v>2450000</v>
      </c>
      <c r="D45" s="46">
        <f>D47+D49</f>
        <v>1173449.58</v>
      </c>
      <c r="E45" s="46">
        <f>E47+E49+E46+E48</f>
        <v>1576332.97</v>
      </c>
      <c r="F45" s="26">
        <f t="shared" si="0"/>
        <v>47.8959012244898</v>
      </c>
      <c r="G45" s="27">
        <f t="shared" si="1"/>
        <v>74.44173295442778</v>
      </c>
    </row>
    <row r="46" spans="1:7" s="6" customFormat="1" ht="45" customHeight="1" hidden="1">
      <c r="A46" s="94" t="s">
        <v>187</v>
      </c>
      <c r="B46" s="40"/>
      <c r="C46" s="44">
        <v>0</v>
      </c>
      <c r="D46" s="95">
        <v>0</v>
      </c>
      <c r="E46" s="44">
        <v>0</v>
      </c>
      <c r="F46" s="26" t="e">
        <f t="shared" si="0"/>
        <v>#DIV/0!</v>
      </c>
      <c r="G46" s="27" t="e">
        <f t="shared" si="1"/>
        <v>#DIV/0!</v>
      </c>
    </row>
    <row r="47" spans="1:7" s="2" customFormat="1" ht="67.5">
      <c r="A47" s="49" t="s">
        <v>167</v>
      </c>
      <c r="B47" s="43" t="s">
        <v>168</v>
      </c>
      <c r="C47" s="107">
        <v>450000</v>
      </c>
      <c r="D47" s="108">
        <v>0</v>
      </c>
      <c r="E47" s="44">
        <v>96700</v>
      </c>
      <c r="F47" s="26">
        <f t="shared" si="0"/>
        <v>0</v>
      </c>
      <c r="G47" s="27">
        <f t="shared" si="1"/>
        <v>0</v>
      </c>
    </row>
    <row r="48" spans="1:7" s="2" customFormat="1" ht="51">
      <c r="A48" s="99" t="s">
        <v>190</v>
      </c>
      <c r="B48" s="100"/>
      <c r="C48" s="109">
        <v>0</v>
      </c>
      <c r="D48" s="110">
        <v>0</v>
      </c>
      <c r="E48" s="101">
        <v>23280</v>
      </c>
      <c r="F48" s="26"/>
      <c r="G48" s="27">
        <f t="shared" si="1"/>
        <v>0</v>
      </c>
    </row>
    <row r="49" spans="1:7" s="2" customFormat="1" ht="48" customHeight="1">
      <c r="A49" s="50" t="s">
        <v>136</v>
      </c>
      <c r="B49" s="51" t="s">
        <v>169</v>
      </c>
      <c r="C49" s="111">
        <v>2000000</v>
      </c>
      <c r="D49" s="108">
        <v>1173449.58</v>
      </c>
      <c r="E49" s="44">
        <v>1456352.97</v>
      </c>
      <c r="F49" s="26">
        <f t="shared" si="0"/>
        <v>58.672479</v>
      </c>
      <c r="G49" s="27">
        <f t="shared" si="1"/>
        <v>80.57453132395509</v>
      </c>
    </row>
    <row r="50" spans="1:7" s="6" customFormat="1" ht="13.5" customHeight="1">
      <c r="A50" s="32" t="s">
        <v>6</v>
      </c>
      <c r="B50" s="32"/>
      <c r="C50" s="28">
        <v>2200000</v>
      </c>
      <c r="D50" s="28">
        <v>2562126</v>
      </c>
      <c r="E50" s="28">
        <v>1881283.07</v>
      </c>
      <c r="F50" s="26">
        <f t="shared" si="0"/>
        <v>116.46027272727272</v>
      </c>
      <c r="G50" s="27">
        <f t="shared" si="1"/>
        <v>136.19035013162585</v>
      </c>
    </row>
    <row r="51" spans="1:7" s="6" customFormat="1" ht="18.75" customHeight="1">
      <c r="A51" s="52" t="s">
        <v>7</v>
      </c>
      <c r="B51" s="53" t="s">
        <v>170</v>
      </c>
      <c r="C51" s="46">
        <f>C52+C53</f>
        <v>192383</v>
      </c>
      <c r="D51" s="46">
        <f>D52+D53</f>
        <v>152141.87</v>
      </c>
      <c r="E51" s="46">
        <f>E52+E53</f>
        <v>33169.5</v>
      </c>
      <c r="F51" s="26">
        <f t="shared" si="0"/>
        <v>79.08280357412038</v>
      </c>
      <c r="G51" s="27">
        <f t="shared" si="1"/>
        <v>458.6800223096519</v>
      </c>
    </row>
    <row r="52" spans="1:7" s="6" customFormat="1" ht="27" hidden="1">
      <c r="A52" s="54" t="s">
        <v>74</v>
      </c>
      <c r="B52" s="55" t="s">
        <v>171</v>
      </c>
      <c r="C52" s="44">
        <v>0</v>
      </c>
      <c r="D52" s="45">
        <v>0</v>
      </c>
      <c r="E52" s="44">
        <v>0</v>
      </c>
      <c r="F52" s="26" t="e">
        <f t="shared" si="0"/>
        <v>#DIV/0!</v>
      </c>
      <c r="G52" s="27" t="e">
        <f t="shared" si="1"/>
        <v>#DIV/0!</v>
      </c>
    </row>
    <row r="53" spans="1:7" s="6" customFormat="1" ht="21" customHeight="1">
      <c r="A53" s="56" t="s">
        <v>172</v>
      </c>
      <c r="B53" s="57" t="s">
        <v>173</v>
      </c>
      <c r="C53" s="44">
        <v>192383</v>
      </c>
      <c r="D53" s="45">
        <v>152141.87</v>
      </c>
      <c r="E53" s="44">
        <v>33169.5</v>
      </c>
      <c r="F53" s="26">
        <f t="shared" si="0"/>
        <v>79.08280357412038</v>
      </c>
      <c r="G53" s="27">
        <f t="shared" si="1"/>
        <v>458.6800223096519</v>
      </c>
    </row>
    <row r="54" spans="1:7" s="5" customFormat="1" ht="15.75" customHeight="1">
      <c r="A54" s="58" t="s">
        <v>44</v>
      </c>
      <c r="B54" s="58"/>
      <c r="C54" s="21">
        <f>C4</f>
        <v>95093667.5</v>
      </c>
      <c r="D54" s="21">
        <f>D4</f>
        <v>89874597.08999999</v>
      </c>
      <c r="E54" s="21">
        <f>E4</f>
        <v>76362997.38</v>
      </c>
      <c r="F54" s="22">
        <f t="shared" si="0"/>
        <v>94.51165303935721</v>
      </c>
      <c r="G54" s="23">
        <f aca="true" t="shared" si="2" ref="G54:G117">D54/E54*100</f>
        <v>117.69390958131612</v>
      </c>
    </row>
    <row r="55" spans="1:7" s="5" customFormat="1" ht="18" customHeight="1">
      <c r="A55" s="58" t="s">
        <v>45</v>
      </c>
      <c r="B55" s="58"/>
      <c r="C55" s="21">
        <f>C56++C120+C122</f>
        <v>470758485</v>
      </c>
      <c r="D55" s="21">
        <f>D56++D120+D122</f>
        <v>351258347.06</v>
      </c>
      <c r="E55" s="21">
        <f>E56+E120+E122</f>
        <v>270173025.27000004</v>
      </c>
      <c r="F55" s="22">
        <f t="shared" si="0"/>
        <v>74.6154043426323</v>
      </c>
      <c r="G55" s="23">
        <f t="shared" si="2"/>
        <v>130.01236770731148</v>
      </c>
    </row>
    <row r="56" spans="1:8" s="6" customFormat="1" ht="21" customHeight="1">
      <c r="A56" s="32" t="s">
        <v>69</v>
      </c>
      <c r="B56" s="32"/>
      <c r="C56" s="28">
        <f>C57+C61+C83+C95</f>
        <v>472512544.5</v>
      </c>
      <c r="D56" s="28">
        <f>D57+D61+D83+D95</f>
        <v>353082131.56</v>
      </c>
      <c r="E56" s="28">
        <f>E57+E61+E83+E95</f>
        <v>270858680.41</v>
      </c>
      <c r="F56" s="26">
        <f t="shared" si="0"/>
        <v>74.72439317640169</v>
      </c>
      <c r="G56" s="27">
        <f t="shared" si="2"/>
        <v>130.35658706803784</v>
      </c>
      <c r="H56" s="15">
        <f>D57+D61+D83</f>
        <v>347552981.56</v>
      </c>
    </row>
    <row r="57" spans="1:7" s="6" customFormat="1" ht="19.5" customHeight="1">
      <c r="A57" s="32" t="s">
        <v>41</v>
      </c>
      <c r="B57" s="32"/>
      <c r="C57" s="28">
        <f>C58+C59+C60</f>
        <v>49064500</v>
      </c>
      <c r="D57" s="28">
        <f>D58+D59+D60</f>
        <v>45406300</v>
      </c>
      <c r="E57" s="28">
        <f>E58+E59</f>
        <v>24451900</v>
      </c>
      <c r="F57" s="26">
        <f t="shared" si="0"/>
        <v>92.54410011311641</v>
      </c>
      <c r="G57" s="27">
        <f t="shared" si="2"/>
        <v>185.69640805009018</v>
      </c>
    </row>
    <row r="58" spans="1:7" s="2" customFormat="1" ht="28.5" customHeight="1">
      <c r="A58" s="34" t="s">
        <v>182</v>
      </c>
      <c r="B58" s="34"/>
      <c r="C58" s="31">
        <v>2148900</v>
      </c>
      <c r="D58" s="31">
        <v>1970100</v>
      </c>
      <c r="E58" s="31">
        <v>1619200</v>
      </c>
      <c r="F58" s="26">
        <f t="shared" si="0"/>
        <v>91.6794639117688</v>
      </c>
      <c r="G58" s="27">
        <f t="shared" si="2"/>
        <v>121.6711956521739</v>
      </c>
    </row>
    <row r="59" spans="1:7" s="2" customFormat="1" ht="36" customHeight="1">
      <c r="A59" s="34" t="s">
        <v>183</v>
      </c>
      <c r="B59" s="34"/>
      <c r="C59" s="31">
        <v>23690100</v>
      </c>
      <c r="D59" s="31">
        <v>21716200</v>
      </c>
      <c r="E59" s="31">
        <v>22832700</v>
      </c>
      <c r="F59" s="26">
        <f t="shared" si="0"/>
        <v>91.66782748911993</v>
      </c>
      <c r="G59" s="27">
        <f t="shared" si="2"/>
        <v>95.11008334537746</v>
      </c>
    </row>
    <row r="60" spans="1:7" s="2" customFormat="1" ht="19.5" customHeight="1">
      <c r="A60" s="34" t="s">
        <v>175</v>
      </c>
      <c r="B60" s="34"/>
      <c r="C60" s="31">
        <v>23225500</v>
      </c>
      <c r="D60" s="31">
        <v>21720000</v>
      </c>
      <c r="E60" s="31">
        <v>0</v>
      </c>
      <c r="F60" s="26">
        <f t="shared" si="0"/>
        <v>93.51790058341048</v>
      </c>
      <c r="G60" s="27"/>
    </row>
    <row r="61" spans="1:7" s="6" customFormat="1" ht="24.75" customHeight="1">
      <c r="A61" s="32" t="s">
        <v>38</v>
      </c>
      <c r="B61" s="32"/>
      <c r="C61" s="28">
        <f>C63+C77+C78+C80+C81+C68+C69+C70+C72+C79+C64+C65+C67+C66</f>
        <v>163421996.06</v>
      </c>
      <c r="D61" s="28">
        <f>D63+D77+D78+D80+D81+D68+D69+D70+D72+D79+D64+D65+D67+D66</f>
        <v>83499264.05000001</v>
      </c>
      <c r="E61" s="28">
        <f>E63+E77+E78+E80+E81+E72+E68+E69+E67</f>
        <v>54294410.97</v>
      </c>
      <c r="F61" s="26">
        <f t="shared" si="0"/>
        <v>51.094262744987795</v>
      </c>
      <c r="G61" s="27">
        <f t="shared" si="2"/>
        <v>153.78979633122265</v>
      </c>
    </row>
    <row r="62" spans="1:7" s="2" customFormat="1" ht="13.5" hidden="1">
      <c r="A62" s="59" t="s">
        <v>47</v>
      </c>
      <c r="B62" s="59"/>
      <c r="C62" s="31">
        <v>0</v>
      </c>
      <c r="D62" s="31">
        <v>0</v>
      </c>
      <c r="E62" s="31">
        <v>0</v>
      </c>
      <c r="F62" s="26" t="e">
        <f t="shared" si="0"/>
        <v>#DIV/0!</v>
      </c>
      <c r="G62" s="27" t="e">
        <f t="shared" si="2"/>
        <v>#DIV/0!</v>
      </c>
    </row>
    <row r="63" spans="1:7" s="2" customFormat="1" ht="27">
      <c r="A63" s="59" t="s">
        <v>176</v>
      </c>
      <c r="B63" s="59"/>
      <c r="C63" s="31">
        <v>0</v>
      </c>
      <c r="D63" s="31">
        <v>0</v>
      </c>
      <c r="E63" s="31">
        <v>10895189.66</v>
      </c>
      <c r="F63" s="26"/>
      <c r="G63" s="27">
        <f t="shared" si="2"/>
        <v>0</v>
      </c>
    </row>
    <row r="64" spans="1:7" s="2" customFormat="1" ht="42.75" customHeight="1">
      <c r="A64" s="59" t="s">
        <v>184</v>
      </c>
      <c r="B64" s="59"/>
      <c r="C64" s="31">
        <v>1983700</v>
      </c>
      <c r="D64" s="31">
        <v>1983700</v>
      </c>
      <c r="E64" s="31">
        <v>0</v>
      </c>
      <c r="F64" s="26">
        <f t="shared" si="0"/>
        <v>100</v>
      </c>
      <c r="G64" s="27"/>
    </row>
    <row r="65" spans="1:7" s="2" customFormat="1" ht="33.75" customHeight="1">
      <c r="A65" s="59" t="s">
        <v>185</v>
      </c>
      <c r="B65" s="59"/>
      <c r="C65" s="31">
        <v>3183447.1</v>
      </c>
      <c r="D65" s="31">
        <v>3183447.1</v>
      </c>
      <c r="E65" s="31">
        <v>0</v>
      </c>
      <c r="F65" s="26">
        <f t="shared" si="0"/>
        <v>100</v>
      </c>
      <c r="G65" s="27"/>
    </row>
    <row r="66" spans="1:7" s="2" customFormat="1" ht="33.75" customHeight="1">
      <c r="A66" s="59" t="s">
        <v>191</v>
      </c>
      <c r="B66" s="59"/>
      <c r="C66" s="31">
        <v>1644840.87</v>
      </c>
      <c r="D66" s="31">
        <v>1071828.87</v>
      </c>
      <c r="E66" s="31">
        <v>0</v>
      </c>
      <c r="F66" s="26">
        <f t="shared" si="0"/>
        <v>65.16307379935179</v>
      </c>
      <c r="G66" s="27"/>
    </row>
    <row r="67" spans="1:7" s="2" customFormat="1" ht="36" customHeight="1">
      <c r="A67" s="59" t="s">
        <v>186</v>
      </c>
      <c r="B67" s="59"/>
      <c r="C67" s="31">
        <v>12129510.93</v>
      </c>
      <c r="D67" s="31">
        <v>11743410.93</v>
      </c>
      <c r="E67" s="31">
        <v>0</v>
      </c>
      <c r="F67" s="26">
        <f t="shared" si="0"/>
        <v>96.81685434616283</v>
      </c>
      <c r="G67" s="27"/>
    </row>
    <row r="68" spans="1:7" s="2" customFormat="1" ht="60" customHeight="1">
      <c r="A68" s="60" t="s">
        <v>130</v>
      </c>
      <c r="B68" s="60"/>
      <c r="C68" s="31">
        <v>724600</v>
      </c>
      <c r="D68" s="31">
        <v>724600</v>
      </c>
      <c r="E68" s="31">
        <v>656400</v>
      </c>
      <c r="F68" s="26">
        <f t="shared" si="0"/>
        <v>100</v>
      </c>
      <c r="G68" s="27">
        <f t="shared" si="2"/>
        <v>110.39000609384522</v>
      </c>
    </row>
    <row r="69" spans="1:7" s="2" customFormat="1" ht="81">
      <c r="A69" s="50" t="s">
        <v>131</v>
      </c>
      <c r="B69" s="50"/>
      <c r="C69" s="31">
        <v>0</v>
      </c>
      <c r="D69" s="103">
        <v>0</v>
      </c>
      <c r="E69" s="31">
        <v>2527730.17</v>
      </c>
      <c r="F69" s="26"/>
      <c r="G69" s="27">
        <f t="shared" si="2"/>
        <v>0</v>
      </c>
    </row>
    <row r="70" spans="1:7" s="2" customFormat="1" ht="54" hidden="1">
      <c r="A70" s="50" t="s">
        <v>132</v>
      </c>
      <c r="B70" s="50"/>
      <c r="C70" s="31"/>
      <c r="D70" s="31"/>
      <c r="E70" s="31"/>
      <c r="F70" s="26" t="e">
        <f t="shared" si="0"/>
        <v>#DIV/0!</v>
      </c>
      <c r="G70" s="27" t="e">
        <f t="shared" si="2"/>
        <v>#DIV/0!</v>
      </c>
    </row>
    <row r="71" spans="1:7" s="2" customFormat="1" ht="27" hidden="1">
      <c r="A71" s="59" t="s">
        <v>52</v>
      </c>
      <c r="B71" s="59"/>
      <c r="C71" s="31"/>
      <c r="D71" s="31"/>
      <c r="E71" s="31"/>
      <c r="F71" s="26" t="e">
        <f t="shared" si="0"/>
        <v>#DIV/0!</v>
      </c>
      <c r="G71" s="27" t="e">
        <f t="shared" si="2"/>
        <v>#DIV/0!</v>
      </c>
    </row>
    <row r="72" spans="1:7" s="2" customFormat="1" ht="32.25" customHeight="1">
      <c r="A72" s="61" t="s">
        <v>133</v>
      </c>
      <c r="B72" s="61"/>
      <c r="C72" s="31">
        <v>86716515.82</v>
      </c>
      <c r="D72" s="31">
        <v>10315757.84</v>
      </c>
      <c r="E72" s="31">
        <v>6817956.28</v>
      </c>
      <c r="F72" s="26">
        <f t="shared" si="0"/>
        <v>11.895955162004803</v>
      </c>
      <c r="G72" s="27">
        <f t="shared" si="2"/>
        <v>151.302786588124</v>
      </c>
    </row>
    <row r="73" spans="1:7" s="2" customFormat="1" ht="27" hidden="1">
      <c r="A73" s="34" t="s">
        <v>82</v>
      </c>
      <c r="B73" s="34"/>
      <c r="C73" s="31"/>
      <c r="D73" s="31"/>
      <c r="E73" s="31"/>
      <c r="F73" s="26" t="e">
        <f t="shared" si="0"/>
        <v>#DIV/0!</v>
      </c>
      <c r="G73" s="27" t="e">
        <f t="shared" si="2"/>
        <v>#DIV/0!</v>
      </c>
    </row>
    <row r="74" spans="1:7" s="2" customFormat="1" ht="27" hidden="1">
      <c r="A74" s="34" t="s">
        <v>84</v>
      </c>
      <c r="B74" s="34"/>
      <c r="C74" s="31"/>
      <c r="D74" s="31"/>
      <c r="E74" s="31"/>
      <c r="F74" s="26" t="e">
        <f t="shared" si="0"/>
        <v>#DIV/0!</v>
      </c>
      <c r="G74" s="27" t="e">
        <f t="shared" si="2"/>
        <v>#DIV/0!</v>
      </c>
    </row>
    <row r="75" spans="1:7" s="2" customFormat="1" ht="67.5" hidden="1">
      <c r="A75" s="34" t="s">
        <v>83</v>
      </c>
      <c r="B75" s="34"/>
      <c r="C75" s="31"/>
      <c r="D75" s="31"/>
      <c r="E75" s="31"/>
      <c r="F75" s="26" t="e">
        <f t="shared" si="0"/>
        <v>#DIV/0!</v>
      </c>
      <c r="G75" s="27" t="e">
        <f t="shared" si="2"/>
        <v>#DIV/0!</v>
      </c>
    </row>
    <row r="76" spans="1:7" s="2" customFormat="1" ht="54" hidden="1">
      <c r="A76" s="34" t="s">
        <v>85</v>
      </c>
      <c r="B76" s="34"/>
      <c r="C76" s="31"/>
      <c r="D76" s="31"/>
      <c r="E76" s="31"/>
      <c r="F76" s="26" t="e">
        <f t="shared" si="0"/>
        <v>#DIV/0!</v>
      </c>
      <c r="G76" s="27" t="e">
        <f t="shared" si="2"/>
        <v>#DIV/0!</v>
      </c>
    </row>
    <row r="77" spans="1:7" s="2" customFormat="1" ht="46.5" customHeight="1">
      <c r="A77" s="34" t="s">
        <v>125</v>
      </c>
      <c r="B77" s="34"/>
      <c r="C77" s="31">
        <v>1013300</v>
      </c>
      <c r="D77" s="31">
        <v>1013298.16</v>
      </c>
      <c r="E77" s="31">
        <v>972043.01</v>
      </c>
      <c r="F77" s="26">
        <f t="shared" si="0"/>
        <v>99.99981841507945</v>
      </c>
      <c r="G77" s="27">
        <f t="shared" si="2"/>
        <v>104.24416919576429</v>
      </c>
    </row>
    <row r="78" spans="1:7" s="2" customFormat="1" ht="18" customHeight="1">
      <c r="A78" s="34" t="s">
        <v>126</v>
      </c>
      <c r="B78" s="34"/>
      <c r="C78" s="31">
        <v>11142.86</v>
      </c>
      <c r="D78" s="103">
        <v>11142.86</v>
      </c>
      <c r="E78" s="31">
        <v>235428.58</v>
      </c>
      <c r="F78" s="26">
        <f t="shared" si="0"/>
        <v>100</v>
      </c>
      <c r="G78" s="27">
        <f t="shared" si="2"/>
        <v>4.733010750011745</v>
      </c>
    </row>
    <row r="79" spans="1:7" s="2" customFormat="1" ht="41.25" customHeight="1" hidden="1">
      <c r="A79" s="34" t="s">
        <v>177</v>
      </c>
      <c r="B79" s="34"/>
      <c r="C79" s="31">
        <v>0</v>
      </c>
      <c r="D79" s="103">
        <v>0</v>
      </c>
      <c r="E79" s="31">
        <v>0</v>
      </c>
      <c r="F79" s="26" t="e">
        <f t="shared" si="0"/>
        <v>#DIV/0!</v>
      </c>
      <c r="G79" s="27" t="e">
        <f t="shared" si="2"/>
        <v>#DIV/0!</v>
      </c>
    </row>
    <row r="80" spans="1:7" s="2" customFormat="1" ht="54">
      <c r="A80" s="34" t="s">
        <v>127</v>
      </c>
      <c r="B80" s="34"/>
      <c r="C80" s="31">
        <v>0</v>
      </c>
      <c r="D80" s="31">
        <v>0</v>
      </c>
      <c r="E80" s="31">
        <v>1500000</v>
      </c>
      <c r="F80" s="26"/>
      <c r="G80" s="27">
        <f t="shared" si="2"/>
        <v>0</v>
      </c>
    </row>
    <row r="81" spans="1:7" s="2" customFormat="1" ht="18.75" customHeight="1">
      <c r="A81" s="59" t="s">
        <v>42</v>
      </c>
      <c r="B81" s="59"/>
      <c r="C81" s="31">
        <v>56014938.48</v>
      </c>
      <c r="D81" s="103">
        <v>53452078.29</v>
      </c>
      <c r="E81" s="31">
        <v>30689663.27</v>
      </c>
      <c r="F81" s="26">
        <f t="shared" si="0"/>
        <v>95.42468445106825</v>
      </c>
      <c r="G81" s="27">
        <f t="shared" si="2"/>
        <v>174.169647349148</v>
      </c>
    </row>
    <row r="82" spans="1:7" s="2" customFormat="1" ht="13.5" hidden="1">
      <c r="A82" s="34" t="s">
        <v>68</v>
      </c>
      <c r="B82" s="34"/>
      <c r="C82" s="31"/>
      <c r="D82" s="31">
        <v>0</v>
      </c>
      <c r="E82" s="31">
        <v>0</v>
      </c>
      <c r="F82" s="26" t="e">
        <f t="shared" si="0"/>
        <v>#DIV/0!</v>
      </c>
      <c r="G82" s="27" t="e">
        <f t="shared" si="2"/>
        <v>#DIV/0!</v>
      </c>
    </row>
    <row r="83" spans="1:7" s="6" customFormat="1" ht="24" customHeight="1">
      <c r="A83" s="32" t="s">
        <v>39</v>
      </c>
      <c r="B83" s="32"/>
      <c r="C83" s="28">
        <f>C84+C85+C86+C87+C88+C89+C91+C90+C92+C93+C94</f>
        <v>251252974.44</v>
      </c>
      <c r="D83" s="28">
        <f>D84+D85+D86+D87+D88+D89+D91+D90+D92+D93+D94</f>
        <v>218647417.51</v>
      </c>
      <c r="E83" s="28">
        <f>E84+E85+E86+E87+E88+E89+E91+E90+E92+E93+E94</f>
        <v>187348143.56</v>
      </c>
      <c r="F83" s="26">
        <f aca="true" t="shared" si="3" ref="F83:F96">D83/C83*100</f>
        <v>87.02281753970387</v>
      </c>
      <c r="G83" s="27">
        <f t="shared" si="2"/>
        <v>116.70647669907449</v>
      </c>
    </row>
    <row r="84" spans="1:7" s="2" customFormat="1" ht="27" hidden="1">
      <c r="A84" s="59" t="s">
        <v>117</v>
      </c>
      <c r="B84" s="59"/>
      <c r="C84" s="31"/>
      <c r="D84" s="31"/>
      <c r="E84" s="31"/>
      <c r="F84" s="26" t="e">
        <f t="shared" si="3"/>
        <v>#DIV/0!</v>
      </c>
      <c r="G84" s="27" t="e">
        <f t="shared" si="2"/>
        <v>#DIV/0!</v>
      </c>
    </row>
    <row r="85" spans="1:7" s="2" customFormat="1" ht="60" customHeight="1">
      <c r="A85" s="59" t="s">
        <v>179</v>
      </c>
      <c r="B85" s="59"/>
      <c r="C85" s="31">
        <v>190000</v>
      </c>
      <c r="D85" s="31">
        <v>162907.86</v>
      </c>
      <c r="E85" s="31">
        <v>177225.92</v>
      </c>
      <c r="F85" s="26">
        <f t="shared" si="3"/>
        <v>85.74097894736842</v>
      </c>
      <c r="G85" s="27">
        <f t="shared" si="2"/>
        <v>91.9210124568686</v>
      </c>
    </row>
    <row r="86" spans="1:7" s="2" customFormat="1" ht="33.75" customHeight="1">
      <c r="A86" s="59" t="s">
        <v>30</v>
      </c>
      <c r="B86" s="59"/>
      <c r="C86" s="31">
        <v>1699500</v>
      </c>
      <c r="D86" s="103">
        <v>1559702.8</v>
      </c>
      <c r="E86" s="31">
        <v>1167347.86</v>
      </c>
      <c r="F86" s="26">
        <f t="shared" si="3"/>
        <v>91.77421594586643</v>
      </c>
      <c r="G86" s="27">
        <f t="shared" si="2"/>
        <v>133.61079875539411</v>
      </c>
    </row>
    <row r="87" spans="1:7" s="2" customFormat="1" ht="45.75" customHeight="1">
      <c r="A87" s="35" t="s">
        <v>66</v>
      </c>
      <c r="B87" s="35"/>
      <c r="C87" s="31">
        <v>38800</v>
      </c>
      <c r="D87" s="31">
        <v>38800</v>
      </c>
      <c r="E87" s="31">
        <v>0</v>
      </c>
      <c r="F87" s="26">
        <f t="shared" si="3"/>
        <v>100</v>
      </c>
      <c r="G87" s="27"/>
    </row>
    <row r="88" spans="1:7" s="2" customFormat="1" ht="36.75" customHeight="1">
      <c r="A88" s="59" t="s">
        <v>31</v>
      </c>
      <c r="B88" s="59"/>
      <c r="C88" s="31">
        <v>1229500</v>
      </c>
      <c r="D88" s="103">
        <v>1229480</v>
      </c>
      <c r="E88" s="31">
        <v>966000</v>
      </c>
      <c r="F88" s="26">
        <f t="shared" si="3"/>
        <v>99.99837332248882</v>
      </c>
      <c r="G88" s="27">
        <f t="shared" si="2"/>
        <v>127.27536231884058</v>
      </c>
    </row>
    <row r="89" spans="1:7" s="2" customFormat="1" ht="34.5" customHeight="1">
      <c r="A89" s="59" t="s">
        <v>180</v>
      </c>
      <c r="B89" s="59"/>
      <c r="C89" s="31">
        <v>132846.44</v>
      </c>
      <c r="D89" s="103">
        <v>132846.44</v>
      </c>
      <c r="E89" s="31">
        <v>96426.62</v>
      </c>
      <c r="F89" s="26">
        <f t="shared" si="3"/>
        <v>100</v>
      </c>
      <c r="G89" s="27">
        <f t="shared" si="2"/>
        <v>137.76946656431596</v>
      </c>
    </row>
    <row r="90" spans="1:7" s="2" customFormat="1" ht="26.25" customHeight="1" hidden="1">
      <c r="A90" s="59" t="s">
        <v>51</v>
      </c>
      <c r="B90" s="59"/>
      <c r="C90" s="31"/>
      <c r="D90" s="31"/>
      <c r="E90" s="31"/>
      <c r="F90" s="26" t="e">
        <f t="shared" si="3"/>
        <v>#DIV/0!</v>
      </c>
      <c r="G90" s="27" t="e">
        <f t="shared" si="2"/>
        <v>#DIV/0!</v>
      </c>
    </row>
    <row r="91" spans="1:7" s="2" customFormat="1" ht="28.5" customHeight="1">
      <c r="A91" s="59" t="s">
        <v>178</v>
      </c>
      <c r="B91" s="59"/>
      <c r="C91" s="31">
        <v>247033708</v>
      </c>
      <c r="D91" s="103">
        <v>214595060.41</v>
      </c>
      <c r="E91" s="31">
        <v>184941143.16</v>
      </c>
      <c r="F91" s="26">
        <f t="shared" si="3"/>
        <v>86.86873631431708</v>
      </c>
      <c r="G91" s="27">
        <f t="shared" si="2"/>
        <v>116.03424567585007</v>
      </c>
    </row>
    <row r="92" spans="1:7" s="2" customFormat="1" ht="40.5" customHeight="1">
      <c r="A92" s="35" t="s">
        <v>102</v>
      </c>
      <c r="B92" s="35"/>
      <c r="C92" s="31">
        <v>928620</v>
      </c>
      <c r="D92" s="31">
        <v>928620</v>
      </c>
      <c r="E92" s="31">
        <v>0</v>
      </c>
      <c r="F92" s="26">
        <f t="shared" si="3"/>
        <v>100</v>
      </c>
      <c r="G92" s="27"/>
    </row>
    <row r="93" spans="1:7" s="2" customFormat="1" ht="13.5" hidden="1">
      <c r="A93" s="35" t="s">
        <v>53</v>
      </c>
      <c r="B93" s="35"/>
      <c r="C93" s="31"/>
      <c r="D93" s="31"/>
      <c r="E93" s="31"/>
      <c r="F93" s="26" t="e">
        <f t="shared" si="3"/>
        <v>#DIV/0!</v>
      </c>
      <c r="G93" s="27" t="e">
        <f t="shared" si="2"/>
        <v>#DIV/0!</v>
      </c>
    </row>
    <row r="94" spans="1:7" s="2" customFormat="1" ht="19.5" customHeight="1" hidden="1">
      <c r="A94" s="59" t="s">
        <v>32</v>
      </c>
      <c r="B94" s="59"/>
      <c r="C94" s="31">
        <v>0</v>
      </c>
      <c r="D94" s="31">
        <v>0</v>
      </c>
      <c r="E94" s="31">
        <v>0</v>
      </c>
      <c r="F94" s="26" t="e">
        <f t="shared" si="3"/>
        <v>#DIV/0!</v>
      </c>
      <c r="G94" s="27" t="e">
        <f t="shared" si="2"/>
        <v>#DIV/0!</v>
      </c>
    </row>
    <row r="95" spans="1:7" s="6" customFormat="1" ht="16.5" customHeight="1">
      <c r="A95" s="62" t="s">
        <v>46</v>
      </c>
      <c r="B95" s="62"/>
      <c r="C95" s="28">
        <f>C96+C97+C98+C100+C105+C103+C104+C102</f>
        <v>8773074</v>
      </c>
      <c r="D95" s="28">
        <f>D96+D97+D98+D100+D105+D102+D103+D104</f>
        <v>5529150</v>
      </c>
      <c r="E95" s="28">
        <f>E96+E97+E98+E100+E104+E105+E102+E99</f>
        <v>4764225.88</v>
      </c>
      <c r="F95" s="26">
        <f t="shared" si="3"/>
        <v>63.02408938987634</v>
      </c>
      <c r="G95" s="27">
        <f t="shared" si="2"/>
        <v>116.05558047134407</v>
      </c>
    </row>
    <row r="96" spans="1:7" s="2" customFormat="1" ht="40.5" hidden="1">
      <c r="A96" s="34" t="s">
        <v>0</v>
      </c>
      <c r="B96" s="34"/>
      <c r="C96" s="31">
        <v>0</v>
      </c>
      <c r="D96" s="31">
        <v>0</v>
      </c>
      <c r="E96" s="31">
        <v>0</v>
      </c>
      <c r="F96" s="26" t="e">
        <f t="shared" si="3"/>
        <v>#DIV/0!</v>
      </c>
      <c r="G96" s="27" t="e">
        <f t="shared" si="2"/>
        <v>#DIV/0!</v>
      </c>
    </row>
    <row r="97" spans="1:7" s="2" customFormat="1" ht="43.5" customHeight="1">
      <c r="A97" s="34" t="s">
        <v>128</v>
      </c>
      <c r="B97" s="38"/>
      <c r="C97" s="103">
        <v>8493474</v>
      </c>
      <c r="D97" s="103">
        <v>5257832</v>
      </c>
      <c r="E97" s="31">
        <v>4764225.88</v>
      </c>
      <c r="F97" s="26">
        <f aca="true" t="shared" si="4" ref="F97:F126">D97/C97*100</f>
        <v>61.90437505312902</v>
      </c>
      <c r="G97" s="27">
        <f t="shared" si="2"/>
        <v>110.36067836481338</v>
      </c>
    </row>
    <row r="98" spans="1:7" s="2" customFormat="1" ht="27.75" customHeight="1" hidden="1">
      <c r="A98" s="34" t="s">
        <v>49</v>
      </c>
      <c r="B98" s="34"/>
      <c r="C98" s="31"/>
      <c r="D98" s="31"/>
      <c r="E98" s="31"/>
      <c r="F98" s="26" t="e">
        <f t="shared" si="4"/>
        <v>#DIV/0!</v>
      </c>
      <c r="G98" s="27" t="e">
        <f t="shared" si="2"/>
        <v>#DIV/0!</v>
      </c>
    </row>
    <row r="99" spans="1:7" s="2" customFormat="1" ht="43.5" customHeight="1" hidden="1">
      <c r="A99" s="34" t="s">
        <v>108</v>
      </c>
      <c r="B99" s="34"/>
      <c r="C99" s="31"/>
      <c r="D99" s="31"/>
      <c r="E99" s="31"/>
      <c r="F99" s="26" t="e">
        <f t="shared" si="4"/>
        <v>#DIV/0!</v>
      </c>
      <c r="G99" s="27" t="e">
        <f t="shared" si="2"/>
        <v>#DIV/0!</v>
      </c>
    </row>
    <row r="100" spans="1:7" s="2" customFormat="1" ht="44.25" customHeight="1" hidden="1">
      <c r="A100" s="34" t="s">
        <v>105</v>
      </c>
      <c r="B100" s="34"/>
      <c r="C100" s="31"/>
      <c r="D100" s="31"/>
      <c r="E100" s="31"/>
      <c r="F100" s="26" t="e">
        <f t="shared" si="4"/>
        <v>#DIV/0!</v>
      </c>
      <c r="G100" s="27" t="e">
        <f t="shared" si="2"/>
        <v>#DIV/0!</v>
      </c>
    </row>
    <row r="101" spans="1:7" s="2" customFormat="1" ht="27" hidden="1">
      <c r="A101" s="34" t="s">
        <v>78</v>
      </c>
      <c r="B101" s="34"/>
      <c r="C101" s="31"/>
      <c r="D101" s="31"/>
      <c r="E101" s="31"/>
      <c r="F101" s="26" t="e">
        <f t="shared" si="4"/>
        <v>#DIV/0!</v>
      </c>
      <c r="G101" s="27" t="e">
        <f t="shared" si="2"/>
        <v>#DIV/0!</v>
      </c>
    </row>
    <row r="102" spans="1:7" s="2" customFormat="1" ht="54.75" customHeight="1" hidden="1">
      <c r="A102" s="34" t="s">
        <v>116</v>
      </c>
      <c r="B102" s="34"/>
      <c r="C102" s="31"/>
      <c r="D102" s="31"/>
      <c r="E102" s="31"/>
      <c r="F102" s="26" t="e">
        <f t="shared" si="4"/>
        <v>#DIV/0!</v>
      </c>
      <c r="G102" s="27" t="e">
        <f t="shared" si="2"/>
        <v>#DIV/0!</v>
      </c>
    </row>
    <row r="103" spans="1:7" s="2" customFormat="1" ht="40.5" hidden="1">
      <c r="A103" s="34" t="s">
        <v>118</v>
      </c>
      <c r="B103" s="34"/>
      <c r="C103" s="31">
        <v>0</v>
      </c>
      <c r="D103" s="31">
        <v>0</v>
      </c>
      <c r="E103" s="31">
        <v>0</v>
      </c>
      <c r="F103" s="26" t="e">
        <f t="shared" si="4"/>
        <v>#DIV/0!</v>
      </c>
      <c r="G103" s="27" t="e">
        <f t="shared" si="2"/>
        <v>#DIV/0!</v>
      </c>
    </row>
    <row r="104" spans="1:7" s="2" customFormat="1" ht="40.5" hidden="1">
      <c r="A104" s="34" t="s">
        <v>119</v>
      </c>
      <c r="B104" s="34"/>
      <c r="C104" s="31">
        <v>0</v>
      </c>
      <c r="D104" s="31">
        <v>0</v>
      </c>
      <c r="E104" s="31">
        <v>0</v>
      </c>
      <c r="F104" s="26" t="e">
        <f t="shared" si="4"/>
        <v>#DIV/0!</v>
      </c>
      <c r="G104" s="27" t="e">
        <f t="shared" si="2"/>
        <v>#DIV/0!</v>
      </c>
    </row>
    <row r="105" spans="1:7" s="2" customFormat="1" ht="26.25" customHeight="1">
      <c r="A105" s="34" t="s">
        <v>75</v>
      </c>
      <c r="B105" s="34"/>
      <c r="C105" s="31">
        <v>279600</v>
      </c>
      <c r="D105" s="31">
        <v>271318</v>
      </c>
      <c r="E105" s="31">
        <f>E107+E111+E110+E108</f>
        <v>0</v>
      </c>
      <c r="F105" s="26">
        <f t="shared" si="4"/>
        <v>97.03791130185981</v>
      </c>
      <c r="G105" s="27"/>
    </row>
    <row r="106" spans="1:7" s="2" customFormat="1" ht="13.5" hidden="1">
      <c r="A106" s="34" t="s">
        <v>86</v>
      </c>
      <c r="B106" s="34"/>
      <c r="C106" s="31"/>
      <c r="D106" s="31"/>
      <c r="E106" s="31"/>
      <c r="F106" s="26" t="e">
        <f t="shared" si="4"/>
        <v>#DIV/0!</v>
      </c>
      <c r="G106" s="27" t="e">
        <f t="shared" si="2"/>
        <v>#DIV/0!</v>
      </c>
    </row>
    <row r="107" spans="1:7" s="14" customFormat="1" ht="27" hidden="1">
      <c r="A107" s="63" t="s">
        <v>138</v>
      </c>
      <c r="B107" s="63"/>
      <c r="C107" s="64"/>
      <c r="D107" s="64"/>
      <c r="E107" s="64"/>
      <c r="F107" s="26" t="e">
        <f t="shared" si="4"/>
        <v>#DIV/0!</v>
      </c>
      <c r="G107" s="27" t="e">
        <f t="shared" si="2"/>
        <v>#DIV/0!</v>
      </c>
    </row>
    <row r="108" spans="1:7" s="14" customFormat="1" ht="13.5" hidden="1">
      <c r="A108" s="63" t="s">
        <v>139</v>
      </c>
      <c r="B108" s="63"/>
      <c r="C108" s="64"/>
      <c r="D108" s="64"/>
      <c r="E108" s="64"/>
      <c r="F108" s="26" t="e">
        <f t="shared" si="4"/>
        <v>#DIV/0!</v>
      </c>
      <c r="G108" s="27" t="e">
        <f t="shared" si="2"/>
        <v>#DIV/0!</v>
      </c>
    </row>
    <row r="109" spans="1:7" s="14" customFormat="1" ht="13.5" hidden="1">
      <c r="A109" s="63" t="s">
        <v>137</v>
      </c>
      <c r="B109" s="63"/>
      <c r="C109" s="64"/>
      <c r="D109" s="64"/>
      <c r="E109" s="64"/>
      <c r="F109" s="26" t="e">
        <f t="shared" si="4"/>
        <v>#DIV/0!</v>
      </c>
      <c r="G109" s="27" t="e">
        <f t="shared" si="2"/>
        <v>#DIV/0!</v>
      </c>
    </row>
    <row r="110" spans="1:7" s="14" customFormat="1" ht="27" hidden="1">
      <c r="A110" s="63" t="s">
        <v>122</v>
      </c>
      <c r="B110" s="63"/>
      <c r="C110" s="64"/>
      <c r="D110" s="64"/>
      <c r="E110" s="64"/>
      <c r="F110" s="26" t="e">
        <f t="shared" si="4"/>
        <v>#DIV/0!</v>
      </c>
      <c r="G110" s="27" t="e">
        <f t="shared" si="2"/>
        <v>#DIV/0!</v>
      </c>
    </row>
    <row r="111" spans="1:7" s="14" customFormat="1" ht="27" hidden="1">
      <c r="A111" s="63" t="s">
        <v>107</v>
      </c>
      <c r="B111" s="63"/>
      <c r="C111" s="64"/>
      <c r="D111" s="64"/>
      <c r="E111" s="64"/>
      <c r="F111" s="26" t="e">
        <f t="shared" si="4"/>
        <v>#DIV/0!</v>
      </c>
      <c r="G111" s="27" t="e">
        <f t="shared" si="2"/>
        <v>#DIV/0!</v>
      </c>
    </row>
    <row r="112" spans="1:7" s="2" customFormat="1" ht="13.5" hidden="1">
      <c r="A112" s="34" t="s">
        <v>106</v>
      </c>
      <c r="B112" s="34"/>
      <c r="C112" s="31">
        <v>0</v>
      </c>
      <c r="D112" s="31">
        <v>0</v>
      </c>
      <c r="E112" s="31">
        <v>0</v>
      </c>
      <c r="F112" s="26" t="e">
        <f t="shared" si="4"/>
        <v>#DIV/0!</v>
      </c>
      <c r="G112" s="27" t="e">
        <f t="shared" si="2"/>
        <v>#DIV/0!</v>
      </c>
    </row>
    <row r="113" spans="1:7" s="2" customFormat="1" ht="13.5" hidden="1">
      <c r="A113" s="34" t="s">
        <v>87</v>
      </c>
      <c r="B113" s="34"/>
      <c r="C113" s="31">
        <v>0</v>
      </c>
      <c r="D113" s="31">
        <v>0</v>
      </c>
      <c r="E113" s="31">
        <v>0</v>
      </c>
      <c r="F113" s="26" t="e">
        <f t="shared" si="4"/>
        <v>#DIV/0!</v>
      </c>
      <c r="G113" s="27" t="e">
        <f t="shared" si="2"/>
        <v>#DIV/0!</v>
      </c>
    </row>
    <row r="114" spans="1:7" s="2" customFormat="1" ht="13.5" hidden="1">
      <c r="A114" s="34" t="s">
        <v>88</v>
      </c>
      <c r="B114" s="34"/>
      <c r="C114" s="31">
        <v>0</v>
      </c>
      <c r="D114" s="31">
        <v>0</v>
      </c>
      <c r="E114" s="31">
        <v>0</v>
      </c>
      <c r="F114" s="26" t="e">
        <f t="shared" si="4"/>
        <v>#DIV/0!</v>
      </c>
      <c r="G114" s="27" t="e">
        <f t="shared" si="2"/>
        <v>#DIV/0!</v>
      </c>
    </row>
    <row r="115" spans="1:7" s="2" customFormat="1" ht="13.5" hidden="1">
      <c r="A115" s="34" t="s">
        <v>89</v>
      </c>
      <c r="B115" s="34"/>
      <c r="C115" s="31">
        <v>0</v>
      </c>
      <c r="D115" s="31">
        <v>0</v>
      </c>
      <c r="E115" s="31">
        <v>0</v>
      </c>
      <c r="F115" s="26" t="e">
        <f t="shared" si="4"/>
        <v>#DIV/0!</v>
      </c>
      <c r="G115" s="27" t="e">
        <f t="shared" si="2"/>
        <v>#DIV/0!</v>
      </c>
    </row>
    <row r="116" spans="1:7" s="2" customFormat="1" ht="13.5" hidden="1">
      <c r="A116" s="34" t="s">
        <v>90</v>
      </c>
      <c r="B116" s="34"/>
      <c r="C116" s="31">
        <v>0</v>
      </c>
      <c r="D116" s="31">
        <v>0</v>
      </c>
      <c r="E116" s="31">
        <v>0</v>
      </c>
      <c r="F116" s="26" t="e">
        <f t="shared" si="4"/>
        <v>#DIV/0!</v>
      </c>
      <c r="G116" s="27" t="e">
        <f t="shared" si="2"/>
        <v>#DIV/0!</v>
      </c>
    </row>
    <row r="117" spans="1:7" s="2" customFormat="1" ht="13.5" hidden="1">
      <c r="A117" s="34" t="s">
        <v>109</v>
      </c>
      <c r="B117" s="34"/>
      <c r="C117" s="31">
        <v>0</v>
      </c>
      <c r="D117" s="31">
        <v>0</v>
      </c>
      <c r="E117" s="31">
        <v>0</v>
      </c>
      <c r="F117" s="26" t="e">
        <f t="shared" si="4"/>
        <v>#DIV/0!</v>
      </c>
      <c r="G117" s="27" t="e">
        <f t="shared" si="2"/>
        <v>#DIV/0!</v>
      </c>
    </row>
    <row r="118" spans="1:7" s="2" customFormat="1" ht="27" hidden="1">
      <c r="A118" s="34" t="s">
        <v>123</v>
      </c>
      <c r="B118" s="34"/>
      <c r="C118" s="31">
        <v>0</v>
      </c>
      <c r="D118" s="31">
        <v>0</v>
      </c>
      <c r="E118" s="31">
        <v>0</v>
      </c>
      <c r="F118" s="26" t="e">
        <f t="shared" si="4"/>
        <v>#DIV/0!</v>
      </c>
      <c r="G118" s="27" t="e">
        <f aca="true" t="shared" si="5" ref="G118:G125">D118/E118*100</f>
        <v>#DIV/0!</v>
      </c>
    </row>
    <row r="119" spans="1:7" s="2" customFormat="1" ht="13.5" hidden="1">
      <c r="A119" s="34" t="s">
        <v>110</v>
      </c>
      <c r="B119" s="34"/>
      <c r="C119" s="31">
        <v>0</v>
      </c>
      <c r="D119" s="31">
        <v>0</v>
      </c>
      <c r="E119" s="31">
        <v>0</v>
      </c>
      <c r="F119" s="26" t="e">
        <f t="shared" si="4"/>
        <v>#DIV/0!</v>
      </c>
      <c r="G119" s="27" t="e">
        <f t="shared" si="5"/>
        <v>#DIV/0!</v>
      </c>
    </row>
    <row r="120" spans="1:7" s="6" customFormat="1" ht="14.25" customHeight="1">
      <c r="A120" s="32" t="s">
        <v>76</v>
      </c>
      <c r="B120" s="32"/>
      <c r="C120" s="28">
        <f>C121</f>
        <v>69725</v>
      </c>
      <c r="D120" s="28">
        <f>D121</f>
        <v>0</v>
      </c>
      <c r="E120" s="28">
        <f>E121</f>
        <v>191440.76</v>
      </c>
      <c r="F120" s="26">
        <f t="shared" si="4"/>
        <v>0</v>
      </c>
      <c r="G120" s="27">
        <f t="shared" si="5"/>
        <v>0</v>
      </c>
    </row>
    <row r="121" spans="1:7" s="2" customFormat="1" ht="14.25" customHeight="1">
      <c r="A121" s="34" t="s">
        <v>77</v>
      </c>
      <c r="B121" s="34"/>
      <c r="C121" s="31">
        <v>69725</v>
      </c>
      <c r="D121" s="31">
        <v>0</v>
      </c>
      <c r="E121" s="31">
        <v>191440.76</v>
      </c>
      <c r="F121" s="26">
        <f t="shared" si="4"/>
        <v>0</v>
      </c>
      <c r="G121" s="27">
        <f t="shared" si="5"/>
        <v>0</v>
      </c>
    </row>
    <row r="122" spans="1:7" s="6" customFormat="1" ht="23.25" customHeight="1">
      <c r="A122" s="32" t="s">
        <v>54</v>
      </c>
      <c r="B122" s="32"/>
      <c r="C122" s="28">
        <f>C123+C124+C125+C126</f>
        <v>-1823784.5</v>
      </c>
      <c r="D122" s="28">
        <f>D123+D124+D125+D126</f>
        <v>-1823784.5</v>
      </c>
      <c r="E122" s="28">
        <f>E123+E124+E125+E126</f>
        <v>-877095.9</v>
      </c>
      <c r="F122" s="26">
        <f t="shared" si="4"/>
        <v>100</v>
      </c>
      <c r="G122" s="27">
        <f t="shared" si="5"/>
        <v>207.93444593686962</v>
      </c>
    </row>
    <row r="123" spans="1:7" s="6" customFormat="1" ht="44.25" customHeight="1" hidden="1">
      <c r="A123" s="32" t="s">
        <v>104</v>
      </c>
      <c r="B123" s="32"/>
      <c r="C123" s="28">
        <v>0</v>
      </c>
      <c r="D123" s="28">
        <v>0</v>
      </c>
      <c r="E123" s="28">
        <v>0</v>
      </c>
      <c r="F123" s="26" t="e">
        <f t="shared" si="4"/>
        <v>#DIV/0!</v>
      </c>
      <c r="G123" s="27" t="e">
        <f t="shared" si="5"/>
        <v>#DIV/0!</v>
      </c>
    </row>
    <row r="124" spans="1:7" s="6" customFormat="1" ht="27" customHeight="1" hidden="1">
      <c r="A124" s="32" t="s">
        <v>111</v>
      </c>
      <c r="B124" s="32"/>
      <c r="C124" s="28">
        <v>0</v>
      </c>
      <c r="D124" s="28">
        <v>0</v>
      </c>
      <c r="E124" s="28">
        <v>0</v>
      </c>
      <c r="F124" s="26" t="e">
        <f t="shared" si="4"/>
        <v>#DIV/0!</v>
      </c>
      <c r="G124" s="27" t="e">
        <f t="shared" si="5"/>
        <v>#DIV/0!</v>
      </c>
    </row>
    <row r="125" spans="1:7" s="6" customFormat="1" ht="23.25" customHeight="1" hidden="1">
      <c r="A125" s="32" t="s">
        <v>112</v>
      </c>
      <c r="B125" s="32"/>
      <c r="C125" s="28">
        <v>0</v>
      </c>
      <c r="D125" s="28">
        <v>0</v>
      </c>
      <c r="E125" s="28">
        <v>0</v>
      </c>
      <c r="F125" s="26" t="e">
        <f t="shared" si="4"/>
        <v>#DIV/0!</v>
      </c>
      <c r="G125" s="27" t="e">
        <f t="shared" si="5"/>
        <v>#DIV/0!</v>
      </c>
    </row>
    <row r="126" spans="1:7" s="2" customFormat="1" ht="32.25" customHeight="1">
      <c r="A126" s="34" t="s">
        <v>113</v>
      </c>
      <c r="B126" s="34"/>
      <c r="C126" s="31">
        <v>-1823784.5</v>
      </c>
      <c r="D126" s="31">
        <v>-1823784.5</v>
      </c>
      <c r="E126" s="31">
        <v>-877095.9</v>
      </c>
      <c r="F126" s="26">
        <f t="shared" si="4"/>
        <v>100</v>
      </c>
      <c r="G126" s="27">
        <f>D126/E126*100</f>
        <v>207.93444593686962</v>
      </c>
    </row>
    <row r="127" spans="1:7" s="5" customFormat="1" ht="12.75" customHeight="1">
      <c r="A127" s="58" t="s">
        <v>8</v>
      </c>
      <c r="B127" s="58"/>
      <c r="C127" s="21">
        <f>C54+C55</f>
        <v>565852152.5</v>
      </c>
      <c r="D127" s="21">
        <f>D54+D55</f>
        <v>441132944.15</v>
      </c>
      <c r="E127" s="21">
        <f>E54+E55</f>
        <v>346536022.65000004</v>
      </c>
      <c r="F127" s="22">
        <f>D127/C127*100</f>
        <v>77.95904675824309</v>
      </c>
      <c r="G127" s="23">
        <f>D127/E127*100</f>
        <v>127.29786091979894</v>
      </c>
    </row>
    <row r="128" spans="1:7" ht="13.5">
      <c r="A128" s="66"/>
      <c r="B128" s="66"/>
      <c r="C128" s="67"/>
      <c r="D128" s="67"/>
      <c r="E128" s="67"/>
      <c r="F128" s="26"/>
      <c r="G128" s="65"/>
    </row>
    <row r="129" spans="1:7" ht="13.5">
      <c r="A129" s="122" t="s">
        <v>9</v>
      </c>
      <c r="B129" s="123"/>
      <c r="C129" s="123"/>
      <c r="D129" s="123"/>
      <c r="E129" s="123"/>
      <c r="F129" s="123"/>
      <c r="G129" s="124"/>
    </row>
    <row r="130" spans="1:7" s="4" customFormat="1" ht="17.25" customHeight="1">
      <c r="A130" s="68" t="s">
        <v>10</v>
      </c>
      <c r="B130" s="68"/>
      <c r="C130" s="112">
        <v>35543530.33</v>
      </c>
      <c r="D130" s="113">
        <v>30360069.07</v>
      </c>
      <c r="E130" s="76">
        <v>25190779.72</v>
      </c>
      <c r="F130" s="69">
        <f aca="true" t="shared" si="6" ref="F130:F181">D130/C130*100</f>
        <v>85.41658295651916</v>
      </c>
      <c r="G130" s="70">
        <f aca="true" t="shared" si="7" ref="G130:G181">D130/E130*100</f>
        <v>120.52056112378249</v>
      </c>
    </row>
    <row r="131" spans="1:7" s="2" customFormat="1" ht="15" customHeight="1">
      <c r="A131" s="34" t="s">
        <v>11</v>
      </c>
      <c r="B131" s="34"/>
      <c r="C131" s="114">
        <v>25778775.53</v>
      </c>
      <c r="D131" s="115">
        <v>22518787.44</v>
      </c>
      <c r="E131" s="73">
        <v>19408656.2</v>
      </c>
      <c r="F131" s="69">
        <f t="shared" si="6"/>
        <v>87.35398395394617</v>
      </c>
      <c r="G131" s="70">
        <f t="shared" si="7"/>
        <v>116.02445428447541</v>
      </c>
    </row>
    <row r="132" spans="1:7" ht="14.25" customHeight="1">
      <c r="A132" s="71" t="s">
        <v>35</v>
      </c>
      <c r="B132" s="71"/>
      <c r="C132" s="72">
        <v>953000</v>
      </c>
      <c r="D132" s="115">
        <v>745600.22</v>
      </c>
      <c r="E132" s="73">
        <v>685202.37</v>
      </c>
      <c r="F132" s="69">
        <f t="shared" si="6"/>
        <v>78.23716894018887</v>
      </c>
      <c r="G132" s="70">
        <f t="shared" si="7"/>
        <v>108.81460027641177</v>
      </c>
    </row>
    <row r="133" spans="1:7" ht="14.25" customHeight="1">
      <c r="A133" s="71" t="s">
        <v>12</v>
      </c>
      <c r="B133" s="71"/>
      <c r="C133" s="72">
        <f>C130-C131-C132</f>
        <v>8811754.799999997</v>
      </c>
      <c r="D133" s="73">
        <f>D130-D131-D132</f>
        <v>7095681.409999999</v>
      </c>
      <c r="E133" s="73">
        <f>E130-E131-E132</f>
        <v>5096921.149999999</v>
      </c>
      <c r="F133" s="69">
        <f t="shared" si="6"/>
        <v>80.52517995621032</v>
      </c>
      <c r="G133" s="70">
        <f t="shared" si="7"/>
        <v>139.21505161993727</v>
      </c>
    </row>
    <row r="134" spans="1:7" s="7" customFormat="1" ht="11.25" customHeight="1">
      <c r="A134" s="74" t="s">
        <v>59</v>
      </c>
      <c r="B134" s="74"/>
      <c r="C134" s="116">
        <v>2600</v>
      </c>
      <c r="D134" s="117">
        <v>2100</v>
      </c>
      <c r="E134" s="77">
        <v>1600</v>
      </c>
      <c r="F134" s="69">
        <f t="shared" si="6"/>
        <v>80.76923076923077</v>
      </c>
      <c r="G134" s="70">
        <f t="shared" si="7"/>
        <v>131.25</v>
      </c>
    </row>
    <row r="135" spans="1:7" s="4" customFormat="1" ht="12.75" customHeight="1">
      <c r="A135" s="68" t="s">
        <v>55</v>
      </c>
      <c r="B135" s="68"/>
      <c r="C135" s="112">
        <v>1229500</v>
      </c>
      <c r="D135" s="113">
        <v>1229480</v>
      </c>
      <c r="E135" s="76">
        <v>966000</v>
      </c>
      <c r="F135" s="69">
        <f t="shared" si="6"/>
        <v>99.99837332248882</v>
      </c>
      <c r="G135" s="70">
        <f t="shared" si="7"/>
        <v>127.27536231884058</v>
      </c>
    </row>
    <row r="136" spans="1:7" ht="13.5">
      <c r="A136" s="71" t="s">
        <v>56</v>
      </c>
      <c r="B136" s="71"/>
      <c r="C136" s="72"/>
      <c r="D136" s="73"/>
      <c r="E136" s="73"/>
      <c r="F136" s="69"/>
      <c r="G136" s="70"/>
    </row>
    <row r="137" spans="1:7" s="7" customFormat="1" ht="15" customHeight="1">
      <c r="A137" s="74" t="s">
        <v>59</v>
      </c>
      <c r="B137" s="74"/>
      <c r="C137" s="116">
        <v>1229500</v>
      </c>
      <c r="D137" s="117">
        <v>1229480</v>
      </c>
      <c r="E137" s="77">
        <v>966000</v>
      </c>
      <c r="F137" s="69">
        <f t="shared" si="6"/>
        <v>99.99837332248882</v>
      </c>
      <c r="G137" s="70">
        <f t="shared" si="7"/>
        <v>127.27536231884058</v>
      </c>
    </row>
    <row r="138" spans="1:7" s="4" customFormat="1" ht="24" customHeight="1">
      <c r="A138" s="68" t="s">
        <v>37</v>
      </c>
      <c r="B138" s="68"/>
      <c r="C138" s="112">
        <v>4353660.5</v>
      </c>
      <c r="D138" s="113">
        <v>4063189.55</v>
      </c>
      <c r="E138" s="76">
        <v>1975246.16</v>
      </c>
      <c r="F138" s="69">
        <f t="shared" si="6"/>
        <v>93.32812124418061</v>
      </c>
      <c r="G138" s="70">
        <f t="shared" si="7"/>
        <v>205.70547774156918</v>
      </c>
    </row>
    <row r="139" spans="1:7" s="2" customFormat="1" ht="13.5">
      <c r="A139" s="34" t="s">
        <v>70</v>
      </c>
      <c r="B139" s="34"/>
      <c r="C139" s="114">
        <v>1699500</v>
      </c>
      <c r="D139" s="115">
        <v>1559702.8</v>
      </c>
      <c r="E139" s="73">
        <v>1167347.86</v>
      </c>
      <c r="F139" s="69">
        <f t="shared" si="6"/>
        <v>91.77421594586643</v>
      </c>
      <c r="G139" s="70">
        <f t="shared" si="7"/>
        <v>133.61079875539411</v>
      </c>
    </row>
    <row r="140" spans="1:7" s="2" customFormat="1" ht="13.5">
      <c r="A140" s="74" t="s">
        <v>57</v>
      </c>
      <c r="B140" s="34"/>
      <c r="C140" s="119">
        <v>95000</v>
      </c>
      <c r="D140" s="119">
        <v>95000</v>
      </c>
      <c r="E140" s="73"/>
      <c r="F140" s="69">
        <f t="shared" si="6"/>
        <v>100</v>
      </c>
      <c r="G140" s="70"/>
    </row>
    <row r="141" spans="1:7" s="4" customFormat="1" ht="12.75" customHeight="1">
      <c r="A141" s="68" t="s">
        <v>13</v>
      </c>
      <c r="B141" s="68"/>
      <c r="C141" s="75">
        <f>C142+C145+C147+C144</f>
        <v>43357508.82</v>
      </c>
      <c r="D141" s="76">
        <f>D142+D145+D147</f>
        <v>30000646.080000002</v>
      </c>
      <c r="E141" s="76">
        <f>E142+E145+E147</f>
        <v>21763290.66</v>
      </c>
      <c r="F141" s="69">
        <f t="shared" si="6"/>
        <v>69.19365733061045</v>
      </c>
      <c r="G141" s="70">
        <f t="shared" si="7"/>
        <v>137.84976981968958</v>
      </c>
    </row>
    <row r="142" spans="1:7" ht="12.75" customHeight="1">
      <c r="A142" s="71" t="s">
        <v>61</v>
      </c>
      <c r="B142" s="71"/>
      <c r="C142" s="114">
        <v>14622179.82</v>
      </c>
      <c r="D142" s="115">
        <v>4642873.03</v>
      </c>
      <c r="E142" s="73">
        <v>727112.44</v>
      </c>
      <c r="F142" s="69">
        <f t="shared" si="6"/>
        <v>31.75226325454942</v>
      </c>
      <c r="G142" s="70">
        <f t="shared" si="7"/>
        <v>638.5357717164076</v>
      </c>
    </row>
    <row r="143" spans="1:7" s="7" customFormat="1" ht="12" customHeight="1">
      <c r="A143" s="74" t="s">
        <v>57</v>
      </c>
      <c r="B143" s="74"/>
      <c r="C143" s="116">
        <v>14127889.82</v>
      </c>
      <c r="D143" s="117">
        <v>4179266</v>
      </c>
      <c r="E143" s="77">
        <v>592471.04</v>
      </c>
      <c r="F143" s="69">
        <f t="shared" si="6"/>
        <v>29.581671808366355</v>
      </c>
      <c r="G143" s="70">
        <f t="shared" si="7"/>
        <v>705.3958282922993</v>
      </c>
    </row>
    <row r="144" spans="1:7" ht="12" customHeight="1">
      <c r="A144" s="71" t="s">
        <v>192</v>
      </c>
      <c r="B144" s="71"/>
      <c r="C144" s="114">
        <v>700000</v>
      </c>
      <c r="D144" s="115">
        <v>0</v>
      </c>
      <c r="E144" s="73"/>
      <c r="F144" s="69"/>
      <c r="G144" s="70"/>
    </row>
    <row r="145" spans="1:7" ht="13.5" customHeight="1">
      <c r="A145" s="71" t="s">
        <v>60</v>
      </c>
      <c r="B145" s="71"/>
      <c r="C145" s="114">
        <v>27979228</v>
      </c>
      <c r="D145" s="115">
        <v>25301672.39</v>
      </c>
      <c r="E145" s="73">
        <v>21036178.22</v>
      </c>
      <c r="F145" s="69">
        <f t="shared" si="6"/>
        <v>90.43020196983277</v>
      </c>
      <c r="G145" s="70">
        <f t="shared" si="7"/>
        <v>120.27694444014843</v>
      </c>
    </row>
    <row r="146" spans="1:7" s="7" customFormat="1" ht="15" customHeight="1">
      <c r="A146" s="74" t="s">
        <v>57</v>
      </c>
      <c r="B146" s="74"/>
      <c r="C146" s="116">
        <v>6291440</v>
      </c>
      <c r="D146" s="117">
        <v>5623476</v>
      </c>
      <c r="E146" s="77">
        <v>4747942</v>
      </c>
      <c r="F146" s="69">
        <f t="shared" si="6"/>
        <v>89.38297114809964</v>
      </c>
      <c r="G146" s="70">
        <f t="shared" si="7"/>
        <v>118.44028423262121</v>
      </c>
    </row>
    <row r="147" spans="1:7" ht="12" customHeight="1">
      <c r="A147" s="71" t="s">
        <v>67</v>
      </c>
      <c r="B147" s="71"/>
      <c r="C147" s="72">
        <v>56101</v>
      </c>
      <c r="D147" s="73">
        <v>56100.66</v>
      </c>
      <c r="E147" s="73">
        <v>0</v>
      </c>
      <c r="F147" s="69">
        <f t="shared" si="6"/>
        <v>99.99939395019697</v>
      </c>
      <c r="G147" s="70"/>
    </row>
    <row r="148" spans="1:7" ht="13.5" hidden="1">
      <c r="A148" s="71"/>
      <c r="B148" s="71"/>
      <c r="C148" s="72"/>
      <c r="D148" s="73"/>
      <c r="E148" s="73"/>
      <c r="F148" s="69" t="e">
        <f t="shared" si="6"/>
        <v>#DIV/0!</v>
      </c>
      <c r="G148" s="70" t="e">
        <f t="shared" si="7"/>
        <v>#DIV/0!</v>
      </c>
    </row>
    <row r="149" spans="1:7" s="4" customFormat="1" ht="18" customHeight="1">
      <c r="A149" s="68" t="s">
        <v>14</v>
      </c>
      <c r="B149" s="68"/>
      <c r="C149" s="75">
        <f>C150+C152+C153</f>
        <v>4170108</v>
      </c>
      <c r="D149" s="76">
        <f>D150+D152+D153</f>
        <v>1873204.31</v>
      </c>
      <c r="E149" s="76">
        <f>E150+E152+E153</f>
        <v>3369934.5</v>
      </c>
      <c r="F149" s="69">
        <f t="shared" si="6"/>
        <v>44.91980327607823</v>
      </c>
      <c r="G149" s="70">
        <f t="shared" si="7"/>
        <v>55.585778002510146</v>
      </c>
    </row>
    <row r="150" spans="1:7" ht="15.75" customHeight="1">
      <c r="A150" s="71" t="s">
        <v>15</v>
      </c>
      <c r="B150" s="71"/>
      <c r="C150" s="114">
        <v>3720108</v>
      </c>
      <c r="D150" s="115">
        <v>1831914</v>
      </c>
      <c r="E150" s="73">
        <v>3369934.5</v>
      </c>
      <c r="F150" s="69">
        <f t="shared" si="6"/>
        <v>49.243570347957636</v>
      </c>
      <c r="G150" s="70">
        <f t="shared" si="7"/>
        <v>54.36052243745391</v>
      </c>
    </row>
    <row r="151" spans="1:7" s="7" customFormat="1" ht="15.75" customHeight="1">
      <c r="A151" s="74" t="s">
        <v>58</v>
      </c>
      <c r="B151" s="74"/>
      <c r="C151" s="116">
        <v>3720108</v>
      </c>
      <c r="D151" s="117">
        <v>1831914</v>
      </c>
      <c r="E151" s="77">
        <v>0</v>
      </c>
      <c r="F151" s="69">
        <f t="shared" si="6"/>
        <v>49.243570347957636</v>
      </c>
      <c r="G151" s="70"/>
    </row>
    <row r="152" spans="1:7" ht="16.5" customHeight="1">
      <c r="A152" s="71" t="s">
        <v>16</v>
      </c>
      <c r="B152" s="71"/>
      <c r="C152" s="114">
        <v>450000</v>
      </c>
      <c r="D152" s="115">
        <v>41290.31</v>
      </c>
      <c r="E152" s="73">
        <v>0</v>
      </c>
      <c r="F152" s="69">
        <f t="shared" si="6"/>
        <v>9.175624444444445</v>
      </c>
      <c r="G152" s="70"/>
    </row>
    <row r="153" spans="1:7" ht="6" customHeight="1" hidden="1">
      <c r="A153" s="71" t="s">
        <v>43</v>
      </c>
      <c r="B153" s="71"/>
      <c r="C153" s="114">
        <v>0</v>
      </c>
      <c r="D153" s="115">
        <v>0</v>
      </c>
      <c r="E153" s="73">
        <v>0</v>
      </c>
      <c r="F153" s="69" t="e">
        <f t="shared" si="6"/>
        <v>#DIV/0!</v>
      </c>
      <c r="G153" s="70" t="e">
        <f t="shared" si="7"/>
        <v>#DIV/0!</v>
      </c>
    </row>
    <row r="154" spans="1:7" s="7" customFormat="1" ht="14.25" customHeight="1" hidden="1">
      <c r="A154" s="74" t="s">
        <v>58</v>
      </c>
      <c r="B154" s="74"/>
      <c r="C154" s="72">
        <v>0</v>
      </c>
      <c r="D154" s="73">
        <v>0</v>
      </c>
      <c r="E154" s="77">
        <v>0</v>
      </c>
      <c r="F154" s="69" t="e">
        <f t="shared" si="6"/>
        <v>#DIV/0!</v>
      </c>
      <c r="G154" s="70" t="e">
        <f t="shared" si="7"/>
        <v>#DIV/0!</v>
      </c>
    </row>
    <row r="155" spans="1:7" ht="13.5" hidden="1">
      <c r="A155" s="71" t="s">
        <v>71</v>
      </c>
      <c r="B155" s="71"/>
      <c r="C155" s="72"/>
      <c r="D155" s="73"/>
      <c r="E155" s="73"/>
      <c r="F155" s="69" t="e">
        <f t="shared" si="6"/>
        <v>#DIV/0!</v>
      </c>
      <c r="G155" s="70" t="e">
        <f t="shared" si="7"/>
        <v>#DIV/0!</v>
      </c>
    </row>
    <row r="156" spans="1:7" s="4" customFormat="1" ht="13.5">
      <c r="A156" s="68" t="s">
        <v>129</v>
      </c>
      <c r="B156" s="68"/>
      <c r="C156" s="78">
        <v>250000</v>
      </c>
      <c r="D156" s="76">
        <v>233918.6</v>
      </c>
      <c r="E156" s="76">
        <v>0</v>
      </c>
      <c r="F156" s="69">
        <f t="shared" si="6"/>
        <v>93.56744</v>
      </c>
      <c r="G156" s="70"/>
    </row>
    <row r="157" spans="1:7" s="4" customFormat="1" ht="13.5" customHeight="1">
      <c r="A157" s="68" t="s">
        <v>17</v>
      </c>
      <c r="B157" s="68"/>
      <c r="C157" s="112">
        <v>385192726.54</v>
      </c>
      <c r="D157" s="113">
        <v>279763325.29</v>
      </c>
      <c r="E157" s="76">
        <v>221563197.49</v>
      </c>
      <c r="F157" s="69">
        <f t="shared" si="6"/>
        <v>72.62944131966839</v>
      </c>
      <c r="G157" s="70">
        <f t="shared" si="7"/>
        <v>126.2679580631286</v>
      </c>
    </row>
    <row r="158" spans="1:7" ht="14.25" customHeight="1">
      <c r="A158" s="71" t="s">
        <v>11</v>
      </c>
      <c r="B158" s="71"/>
      <c r="C158" s="114">
        <v>7865067.47</v>
      </c>
      <c r="D158" s="115">
        <v>7044304.24</v>
      </c>
      <c r="E158" s="73">
        <v>8123297.04</v>
      </c>
      <c r="F158" s="69">
        <f t="shared" si="6"/>
        <v>89.5644476906185</v>
      </c>
      <c r="G158" s="70">
        <f t="shared" si="7"/>
        <v>86.71730462782634</v>
      </c>
    </row>
    <row r="159" spans="1:7" s="2" customFormat="1" ht="18" customHeight="1">
      <c r="A159" s="34" t="s">
        <v>72</v>
      </c>
      <c r="B159" s="34"/>
      <c r="C159" s="79">
        <v>315930774.2</v>
      </c>
      <c r="D159" s="73">
        <v>270562759.42</v>
      </c>
      <c r="E159" s="73">
        <v>207137780.21</v>
      </c>
      <c r="F159" s="69">
        <f t="shared" si="6"/>
        <v>85.6398874421522</v>
      </c>
      <c r="G159" s="70">
        <f t="shared" si="7"/>
        <v>130.61970594919893</v>
      </c>
    </row>
    <row r="160" spans="1:7" ht="13.5" hidden="1">
      <c r="A160" s="71" t="s">
        <v>64</v>
      </c>
      <c r="B160" s="71"/>
      <c r="C160" s="72">
        <v>37.9</v>
      </c>
      <c r="D160" s="73">
        <v>0</v>
      </c>
      <c r="E160" s="73">
        <v>0</v>
      </c>
      <c r="F160" s="69">
        <f t="shared" si="6"/>
        <v>0</v>
      </c>
      <c r="G160" s="70" t="e">
        <f t="shared" si="7"/>
        <v>#DIV/0!</v>
      </c>
    </row>
    <row r="161" spans="1:7" s="4" customFormat="1" ht="13.5" customHeight="1">
      <c r="A161" s="68" t="s">
        <v>62</v>
      </c>
      <c r="B161" s="68"/>
      <c r="C161" s="112">
        <v>47817859.86</v>
      </c>
      <c r="D161" s="113">
        <v>37174337.88</v>
      </c>
      <c r="E161" s="76">
        <v>24225060.83</v>
      </c>
      <c r="F161" s="69">
        <f t="shared" si="6"/>
        <v>77.74153420675486</v>
      </c>
      <c r="G161" s="70">
        <f t="shared" si="7"/>
        <v>153.45405380350496</v>
      </c>
    </row>
    <row r="162" spans="1:7" s="2" customFormat="1" ht="15" customHeight="1">
      <c r="A162" s="34" t="s">
        <v>73</v>
      </c>
      <c r="B162" s="34"/>
      <c r="C162" s="79">
        <v>27066189.86</v>
      </c>
      <c r="D162" s="73">
        <v>26666189.86</v>
      </c>
      <c r="E162" s="73">
        <v>22725060.83</v>
      </c>
      <c r="F162" s="69">
        <f t="shared" si="6"/>
        <v>98.52214145371401</v>
      </c>
      <c r="G162" s="70">
        <f t="shared" si="7"/>
        <v>117.34265557959344</v>
      </c>
    </row>
    <row r="163" spans="1:7" s="2" customFormat="1" ht="13.5" hidden="1">
      <c r="A163" s="34" t="s">
        <v>65</v>
      </c>
      <c r="B163" s="34"/>
      <c r="C163" s="79"/>
      <c r="D163" s="73"/>
      <c r="E163" s="73"/>
      <c r="F163" s="69" t="e">
        <f t="shared" si="6"/>
        <v>#DIV/0!</v>
      </c>
      <c r="G163" s="70" t="e">
        <f t="shared" si="7"/>
        <v>#DIV/0!</v>
      </c>
    </row>
    <row r="164" spans="1:7" s="12" customFormat="1" ht="16.5" customHeight="1">
      <c r="A164" s="80" t="s">
        <v>57</v>
      </c>
      <c r="B164" s="80"/>
      <c r="C164" s="116">
        <v>20751670</v>
      </c>
      <c r="D164" s="117">
        <v>10508148.02</v>
      </c>
      <c r="E164" s="77">
        <v>1500000</v>
      </c>
      <c r="F164" s="69">
        <f t="shared" si="6"/>
        <v>50.63760179301232</v>
      </c>
      <c r="G164" s="70">
        <f t="shared" si="7"/>
        <v>700.5432013333334</v>
      </c>
    </row>
    <row r="165" spans="1:7" s="4" customFormat="1" ht="17.25" customHeight="1">
      <c r="A165" s="68" t="s">
        <v>18</v>
      </c>
      <c r="B165" s="68"/>
      <c r="C165" s="75">
        <f>C166+C167+C170+C172</f>
        <v>13395349.469999999</v>
      </c>
      <c r="D165" s="76">
        <f>D166+D167+D170+D172</f>
        <v>12584681.35</v>
      </c>
      <c r="E165" s="76">
        <f>E166+E167+E170+E172</f>
        <v>18091350.87</v>
      </c>
      <c r="F165" s="69">
        <f t="shared" si="6"/>
        <v>93.94813758449858</v>
      </c>
      <c r="G165" s="70">
        <f t="shared" si="7"/>
        <v>69.5618665539706</v>
      </c>
    </row>
    <row r="166" spans="1:7" ht="12.75" customHeight="1">
      <c r="A166" s="71" t="s">
        <v>19</v>
      </c>
      <c r="B166" s="71"/>
      <c r="C166" s="114">
        <v>150000</v>
      </c>
      <c r="D166" s="115">
        <v>106830.68</v>
      </c>
      <c r="E166" s="73">
        <v>124845.71</v>
      </c>
      <c r="F166" s="69">
        <f t="shared" si="6"/>
        <v>71.22045333333334</v>
      </c>
      <c r="G166" s="70">
        <f t="shared" si="7"/>
        <v>85.57016496602084</v>
      </c>
    </row>
    <row r="167" spans="1:7" ht="17.25" customHeight="1">
      <c r="A167" s="71" t="s">
        <v>20</v>
      </c>
      <c r="B167" s="71"/>
      <c r="C167" s="114">
        <v>11823883.03</v>
      </c>
      <c r="D167" s="115">
        <v>11151107.47</v>
      </c>
      <c r="E167" s="73">
        <v>17556562.62</v>
      </c>
      <c r="F167" s="69">
        <f t="shared" si="6"/>
        <v>94.31002862348174</v>
      </c>
      <c r="G167" s="70">
        <f t="shared" si="7"/>
        <v>63.5153230809369</v>
      </c>
    </row>
    <row r="168" spans="1:7" ht="15.75" customHeight="1" hidden="1">
      <c r="A168" s="71" t="s">
        <v>56</v>
      </c>
      <c r="B168" s="71"/>
      <c r="C168" s="72"/>
      <c r="D168" s="73"/>
      <c r="E168" s="73"/>
      <c r="F168" s="69" t="e">
        <f t="shared" si="6"/>
        <v>#DIV/0!</v>
      </c>
      <c r="G168" s="70" t="e">
        <f t="shared" si="7"/>
        <v>#DIV/0!</v>
      </c>
    </row>
    <row r="169" spans="1:7" ht="0.75" customHeight="1" hidden="1">
      <c r="A169" s="81" t="s">
        <v>57</v>
      </c>
      <c r="B169" s="81"/>
      <c r="C169" s="72"/>
      <c r="D169" s="73"/>
      <c r="E169" s="82"/>
      <c r="F169" s="69" t="e">
        <f t="shared" si="6"/>
        <v>#DIV/0!</v>
      </c>
      <c r="G169" s="70" t="e">
        <f t="shared" si="7"/>
        <v>#DIV/0!</v>
      </c>
    </row>
    <row r="170" spans="1:7" ht="12.75" customHeight="1">
      <c r="A170" s="71" t="s">
        <v>40</v>
      </c>
      <c r="B170" s="71"/>
      <c r="C170" s="114">
        <v>1256466.44</v>
      </c>
      <c r="D170" s="115">
        <v>1226961.2</v>
      </c>
      <c r="E170" s="73">
        <v>276652.54</v>
      </c>
      <c r="F170" s="69">
        <f t="shared" si="6"/>
        <v>97.65172876404084</v>
      </c>
      <c r="G170" s="70">
        <f t="shared" si="7"/>
        <v>443.5025971567079</v>
      </c>
    </row>
    <row r="171" spans="1:7" ht="15" customHeight="1" hidden="1">
      <c r="A171" s="81" t="s">
        <v>57</v>
      </c>
      <c r="B171" s="81"/>
      <c r="C171" s="72"/>
      <c r="D171" s="73"/>
      <c r="E171" s="82"/>
      <c r="F171" s="69" t="e">
        <f t="shared" si="6"/>
        <v>#DIV/0!</v>
      </c>
      <c r="G171" s="70" t="e">
        <f t="shared" si="7"/>
        <v>#DIV/0!</v>
      </c>
    </row>
    <row r="172" spans="1:7" ht="15" customHeight="1">
      <c r="A172" s="71" t="s">
        <v>91</v>
      </c>
      <c r="B172" s="71"/>
      <c r="C172" s="114">
        <v>165000</v>
      </c>
      <c r="D172" s="115">
        <v>99782</v>
      </c>
      <c r="E172" s="73">
        <v>133290</v>
      </c>
      <c r="F172" s="69">
        <f t="shared" si="6"/>
        <v>60.47393939393939</v>
      </c>
      <c r="G172" s="70">
        <f t="shared" si="7"/>
        <v>74.86082976967514</v>
      </c>
    </row>
    <row r="173" spans="1:7" s="4" customFormat="1" ht="13.5" customHeight="1">
      <c r="A173" s="68" t="s">
        <v>50</v>
      </c>
      <c r="B173" s="68"/>
      <c r="C173" s="112">
        <v>795000</v>
      </c>
      <c r="D173" s="113">
        <v>750000</v>
      </c>
      <c r="E173" s="76">
        <v>285246.6</v>
      </c>
      <c r="F173" s="69">
        <f t="shared" si="6"/>
        <v>94.33962264150944</v>
      </c>
      <c r="G173" s="70">
        <f t="shared" si="7"/>
        <v>262.93039075662955</v>
      </c>
    </row>
    <row r="174" spans="1:7" ht="15.75" customHeight="1">
      <c r="A174" s="71" t="s">
        <v>72</v>
      </c>
      <c r="B174" s="71"/>
      <c r="C174" s="72">
        <v>795000</v>
      </c>
      <c r="D174" s="73">
        <v>750000</v>
      </c>
      <c r="E174" s="73">
        <v>285246.6</v>
      </c>
      <c r="F174" s="69">
        <f t="shared" si="6"/>
        <v>94.33962264150944</v>
      </c>
      <c r="G174" s="70">
        <f t="shared" si="7"/>
        <v>262.93039075662955</v>
      </c>
    </row>
    <row r="175" spans="1:7" s="4" customFormat="1" ht="12.75" customHeight="1">
      <c r="A175" s="83" t="s">
        <v>21</v>
      </c>
      <c r="B175" s="83"/>
      <c r="C175" s="75">
        <f>C176+C177+C178</f>
        <v>42167391.980000004</v>
      </c>
      <c r="D175" s="76">
        <f>D176+D177+D178</f>
        <v>36292300</v>
      </c>
      <c r="E175" s="76">
        <f>E176+E177+E178</f>
        <v>25794492.53</v>
      </c>
      <c r="F175" s="69">
        <f t="shared" si="6"/>
        <v>86.0672152008202</v>
      </c>
      <c r="G175" s="70">
        <f t="shared" si="7"/>
        <v>140.69786392498568</v>
      </c>
    </row>
    <row r="176" spans="1:7" s="118" customFormat="1" ht="16.5" customHeight="1">
      <c r="A176" s="74" t="s">
        <v>63</v>
      </c>
      <c r="B176" s="74"/>
      <c r="C176" s="116">
        <v>21884300</v>
      </c>
      <c r="D176" s="117">
        <v>20049900</v>
      </c>
      <c r="E176" s="77">
        <v>18620100</v>
      </c>
      <c r="F176" s="69">
        <f t="shared" si="6"/>
        <v>91.61773508862517</v>
      </c>
      <c r="G176" s="70">
        <f t="shared" si="7"/>
        <v>107.67879871751494</v>
      </c>
    </row>
    <row r="177" spans="1:7" s="118" customFormat="1" ht="15.75" customHeight="1">
      <c r="A177" s="74" t="s">
        <v>181</v>
      </c>
      <c r="B177" s="74"/>
      <c r="C177" s="116">
        <v>12317081</v>
      </c>
      <c r="D177" s="117">
        <v>8662500</v>
      </c>
      <c r="E177" s="77">
        <v>5973200</v>
      </c>
      <c r="F177" s="69">
        <f t="shared" si="6"/>
        <v>70.32916321651209</v>
      </c>
      <c r="G177" s="70">
        <f t="shared" si="7"/>
        <v>145.0227683653653</v>
      </c>
    </row>
    <row r="178" spans="1:7" s="118" customFormat="1" ht="13.5">
      <c r="A178" s="74" t="s">
        <v>134</v>
      </c>
      <c r="B178" s="74"/>
      <c r="C178" s="116">
        <v>7966010.98</v>
      </c>
      <c r="D178" s="117">
        <v>7579900</v>
      </c>
      <c r="E178" s="77">
        <v>1201192.53</v>
      </c>
      <c r="F178" s="69">
        <f t="shared" si="6"/>
        <v>95.15301973635994</v>
      </c>
      <c r="G178" s="70">
        <f t="shared" si="7"/>
        <v>631.0312302724693</v>
      </c>
    </row>
    <row r="179" spans="1:9" s="5" customFormat="1" ht="16.5" customHeight="1">
      <c r="A179" s="58" t="s">
        <v>22</v>
      </c>
      <c r="B179" s="58"/>
      <c r="C179" s="90">
        <f>C130+C135+C138+C141+C149+C157+C161+C165+C173+C175+C156</f>
        <v>578272635.5000001</v>
      </c>
      <c r="D179" s="90">
        <f>D130+D135+D138+D141+D149+D157+D161+D165+D173+D175+D156</f>
        <v>434325152.13000005</v>
      </c>
      <c r="E179" s="90">
        <f>E130+E135+E138+E141+E149+E157+E161+E165+E173+E175</f>
        <v>343224599.36</v>
      </c>
      <c r="F179" s="91">
        <f t="shared" si="6"/>
        <v>75.10733267785761</v>
      </c>
      <c r="G179" s="92">
        <f t="shared" si="7"/>
        <v>126.54254763203814</v>
      </c>
      <c r="H179" s="93"/>
      <c r="I179" s="93"/>
    </row>
    <row r="180" spans="1:7" ht="13.5" hidden="1">
      <c r="A180" s="71" t="s">
        <v>56</v>
      </c>
      <c r="B180" s="71"/>
      <c r="C180" s="84"/>
      <c r="D180" s="73"/>
      <c r="E180" s="73"/>
      <c r="F180" s="69" t="e">
        <f t="shared" si="6"/>
        <v>#DIV/0!</v>
      </c>
      <c r="G180" s="70" t="e">
        <f t="shared" si="7"/>
        <v>#DIV/0!</v>
      </c>
    </row>
    <row r="181" spans="1:7" ht="12.75" customHeight="1">
      <c r="A181" s="81" t="s">
        <v>57</v>
      </c>
      <c r="B181" s="81"/>
      <c r="C181" s="73">
        <f>C134+C137+C143+C146+C151+C154+C164+C169+C171+C175+C140</f>
        <v>88385599.80000001</v>
      </c>
      <c r="D181" s="73">
        <f>D134+D137+D143+D146+D151+D154+D164+D169+D171+D175+D140</f>
        <v>59761684.019999996</v>
      </c>
      <c r="E181" s="82">
        <f>E134+E137+E143+E146+E151+E154+E164+E169+E171+E175</f>
        <v>33602505.57</v>
      </c>
      <c r="F181" s="69">
        <f t="shared" si="6"/>
        <v>67.61472927176989</v>
      </c>
      <c r="G181" s="70">
        <f t="shared" si="7"/>
        <v>177.8488925342361</v>
      </c>
    </row>
    <row r="182" spans="1:7" ht="20.25" customHeight="1">
      <c r="A182" s="71" t="s">
        <v>24</v>
      </c>
      <c r="B182" s="71"/>
      <c r="C182" s="84">
        <f>C127-C179</f>
        <v>-12420483.00000012</v>
      </c>
      <c r="D182" s="73">
        <f>D127-D179</f>
        <v>6807792.019999921</v>
      </c>
      <c r="E182" s="73">
        <f>E127-E179</f>
        <v>3311423.2900000215</v>
      </c>
      <c r="F182" s="69"/>
      <c r="G182" s="70"/>
    </row>
    <row r="183" spans="1:7" ht="13.5">
      <c r="A183" s="85"/>
      <c r="B183" s="85"/>
      <c r="C183" s="86"/>
      <c r="D183" s="86"/>
      <c r="E183" s="86"/>
      <c r="F183" s="87"/>
      <c r="G183" s="88"/>
    </row>
    <row r="184" spans="1:7" s="3" customFormat="1" ht="13.5">
      <c r="A184" s="85" t="s">
        <v>120</v>
      </c>
      <c r="B184" s="85"/>
      <c r="C184" s="89"/>
      <c r="D184" s="86"/>
      <c r="E184" s="86"/>
      <c r="F184" s="125" t="s">
        <v>121</v>
      </c>
      <c r="G184" s="125"/>
    </row>
  </sheetData>
  <sheetProtection/>
  <mergeCells count="4">
    <mergeCell ref="A1:G1"/>
    <mergeCell ref="F2:G2"/>
    <mergeCell ref="A129:G129"/>
    <mergeCell ref="F184:G184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0" r:id="rId1"/>
  <rowBreaks count="2" manualBreakCount="2">
    <brk id="48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2018-12-06T06:56:23Z</cp:lastPrinted>
  <dcterms:created xsi:type="dcterms:W3CDTF">2006-03-13T07:15:44Z</dcterms:created>
  <dcterms:modified xsi:type="dcterms:W3CDTF">2018-12-06T06:58:47Z</dcterms:modified>
  <cp:category/>
  <cp:version/>
  <cp:contentType/>
  <cp:contentStatus/>
</cp:coreProperties>
</file>