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10.2018" sheetId="1" r:id="rId1"/>
  </sheets>
  <definedNames>
    <definedName name="_xlnm.Print_Area" localSheetId="0">'01.10.2018'!$A$1:$G$183</definedName>
  </definedNames>
  <calcPr fullCalcOnLoad="1"/>
</workbook>
</file>

<file path=xl/sharedStrings.xml><?xml version="1.0" encoding="utf-8"?>
<sst xmlns="http://schemas.openxmlformats.org/spreadsheetml/2006/main" count="207" uniqueCount="196">
  <si>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</si>
  <si>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</si>
  <si>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</si>
  <si>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</si>
  <si>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</si>
  <si>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</si>
  <si>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</si>
  <si>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</si>
  <si>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</si>
  <si>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</si>
  <si>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</si>
  <si>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</si>
  <si>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</si>
  <si>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</si>
  <si>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</si>
  <si>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</si>
  <si>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</si>
  <si>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</si>
  <si>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</si>
  <si>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</si>
  <si>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</si>
  <si>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</si>
  <si>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</si>
  <si>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</si>
  <si>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</si>
  <si>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</si>
  <si>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</si>
  <si>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</si>
  <si>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</si>
  <si>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</si>
  <si>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</si>
  <si>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</si>
  <si>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</si>
  <si>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Налог на добычу общераспространенных   полезных ископаемых</t>
  </si>
  <si>
    <t>% исп.к уточ.   плану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</si>
  <si>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</si>
  <si>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</si>
  <si>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</si>
  <si>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 Субсидии  бюджетам субъектов Российской Федерации и муниц. образований</t>
  </si>
  <si>
    <t xml:space="preserve">  Субвенции  бюджетам субъектов Российской Федерации и муниц. образований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</si>
  <si>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</si>
  <si>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</si>
  <si>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</si>
  <si>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</si>
  <si>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</si>
  <si>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</si>
  <si>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</si>
  <si>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</si>
  <si>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</si>
  <si>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</si>
  <si>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</si>
  <si>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</si>
  <si>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</si>
  <si>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</si>
  <si>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</si>
  <si>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</si>
  <si>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</si>
  <si>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</si>
  <si>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</si>
  <si>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</si>
  <si>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</si>
  <si>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</si>
  <si>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</si>
  <si>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   - дотации на выравнивание</t>
  </si>
  <si>
    <t xml:space="preserve"> - кап.ремонт объектов образования</t>
  </si>
  <si>
    <t xml:space="preserve"> - кап.ремонт объектов культуры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</si>
  <si>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</si>
  <si>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</si>
  <si>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</si>
  <si>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</si>
  <si>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</si>
  <si>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</si>
  <si>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</si>
  <si>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</si>
  <si>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</si>
  <si>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</si>
  <si>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</si>
  <si>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</si>
  <si>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</si>
  <si>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</si>
  <si>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</si>
  <si>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</si>
  <si>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</si>
  <si>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</si>
  <si>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</si>
  <si>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</si>
  <si>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из них</t>
  </si>
  <si>
    <t>дооснащение новых ДОУ</t>
  </si>
  <si>
    <t>кап.ремонт модернизации</t>
  </si>
  <si>
    <t xml:space="preserve">на поощрение лучших учителей </t>
  </si>
  <si>
    <t>на выплату ежегодных грантов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</si>
  <si>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</si>
  <si>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</si>
  <si>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</si>
  <si>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</si>
  <si>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</si>
  <si>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</si>
  <si>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</si>
  <si>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</si>
  <si>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</si>
  <si>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</si>
  <si>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</si>
  <si>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</si>
  <si>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</si>
  <si>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</si>
  <si>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</si>
  <si>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на проведение "Дня Республики"</t>
  </si>
  <si>
    <t>иные межбюджетные трансферты на созд.в общеобраз.орг., располож. в сельс. местности условий для занятий физк. и спортом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</si>
  <si>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</si>
  <si>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на уплату налога на имущество</t>
  </si>
  <si>
    <t>доступная среда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</si>
  <si>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</si>
  <si>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</si>
  <si>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</si>
  <si>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</si>
  <si>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</si>
  <si>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</si>
  <si>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</si>
  <si>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</si>
  <si>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</si>
  <si>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Начальника финансового отдела                                      </t>
  </si>
  <si>
    <t>Е.И.Чернов</t>
  </si>
  <si>
    <t xml:space="preserve"> - на укрепление материально-технической базы учреждений в сфере культ.досуг. обслуживания населения</t>
  </si>
  <si>
    <t xml:space="preserve"> - на обеспечение исполнения расходных обязательств мун. районов при недостатке собственных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</si>
  <si>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</si>
  <si>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</si>
  <si>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</si>
  <si>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</si>
  <si>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</si>
  <si>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</si>
  <si>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</si>
  <si>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</si>
  <si>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</si>
  <si>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</si>
  <si>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</si>
  <si>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</si>
  <si>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</si>
  <si>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- экономическое сорев.в с/х м/у мун.районами ЧР</t>
  </si>
  <si>
    <t xml:space="preserve"> - на укрепление материально-технической базы муниципальных образовательных организаций</t>
  </si>
  <si>
    <t xml:space="preserve"> -обеспечение исполнения расходных обяз-тв МР при недостатке собс.доходов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</si>
  <si>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</si>
  <si>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% исп. 2018 г. к 2017 г.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</si>
  <si>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</si>
  <si>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</si>
  <si>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</si>
  <si>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</si>
  <si>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</si>
  <si>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</si>
  <si>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</si>
  <si>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</si>
  <si>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</si>
  <si>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</si>
  <si>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</si>
  <si>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</si>
  <si>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</si>
  <si>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</si>
  <si>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</si>
  <si>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</si>
  <si>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</si>
  <si>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</si>
  <si>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</si>
  <si>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</si>
  <si>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</si>
  <si>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</si>
  <si>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</si>
  <si>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</si>
  <si>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</si>
  <si>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</si>
  <si>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</si>
  <si>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</si>
  <si>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</si>
  <si>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</si>
  <si>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</si>
  <si>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</si>
  <si>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Уточнен. план на 2018 год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</si>
  <si>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</si>
  <si>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</si>
  <si>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</si>
  <si>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</si>
  <si>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</si>
  <si>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</si>
  <si>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</si>
  <si>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</si>
  <si>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</si>
  <si>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</si>
  <si>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</si>
  <si>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</si>
  <si>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</si>
  <si>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</si>
  <si>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</si>
  <si>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</si>
  <si>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</si>
  <si>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 АНАЛИЗ ИСПОЛНЕНИЯ БЮДЖЕТА МУНИЦИПАЛЬНОГО  РАЙОНА  НА 01октября 2018 Г.</t>
  </si>
  <si>
    <t>Исполнено на 01.10.2018</t>
  </si>
  <si>
    <t>Исполнено на 01.10.2017</t>
  </si>
  <si>
    <t xml:space="preserve"> - водное хозяйство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</si>
</sst>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80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i/>
      <sz val="7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0.5"/>
      <name val="Times New Roman"/>
      <family val="1"/>
    </font>
    <font>
      <u val="single"/>
      <sz val="10.5"/>
      <name val="Times New Roman"/>
      <family val="1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10.5"/>
      <color indexed="62"/>
      <name val="Times New Roman"/>
      <family val="1"/>
    </font>
    <font>
      <sz val="11"/>
      <color indexed="8"/>
      <name val="Times New Roman"/>
      <family val="1"/>
    </font>
    <font>
      <sz val="7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10.5"/>
      <color rgb="FF000000"/>
      <name val="Times New Roman"/>
      <family val="1"/>
    </font>
    <font>
      <sz val="10.5"/>
      <color theme="3" tint="0.39998000860214233"/>
      <name val="Times New Roman"/>
      <family val="1"/>
    </font>
    <font>
      <sz val="11"/>
      <color rgb="FF000000"/>
      <name val="Times New Roman"/>
      <family val="1"/>
    </font>
    <font>
      <sz val="7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6" fillId="0" borderId="0">
      <alignment/>
      <protection/>
    </xf>
    <xf numFmtId="0" fontId="51" fillId="20" borderId="0">
      <alignment vertical="center"/>
      <protection/>
    </xf>
    <xf numFmtId="0" fontId="52" fillId="0" borderId="0">
      <alignment horizontal="center" vertical="center"/>
      <protection/>
    </xf>
    <xf numFmtId="0" fontId="53" fillId="0" borderId="0">
      <alignment horizontal="center" vertical="center" wrapText="1"/>
      <protection/>
    </xf>
    <xf numFmtId="0" fontId="51" fillId="0" borderId="0">
      <alignment vertical="center"/>
      <protection/>
    </xf>
    <xf numFmtId="0" fontId="51" fillId="0" borderId="0">
      <alignment horizontal="center" vertical="center"/>
      <protection/>
    </xf>
    <xf numFmtId="0" fontId="51" fillId="0" borderId="0">
      <alignment horizontal="center" vertical="center"/>
      <protection/>
    </xf>
    <xf numFmtId="0" fontId="51" fillId="0" borderId="0">
      <alignment vertical="center" wrapText="1"/>
      <protection/>
    </xf>
    <xf numFmtId="0" fontId="54" fillId="0" borderId="0">
      <alignment vertical="center"/>
      <protection/>
    </xf>
    <xf numFmtId="0" fontId="55" fillId="0" borderId="0">
      <alignment vertical="center" wrapText="1"/>
      <protection/>
    </xf>
    <xf numFmtId="0" fontId="54" fillId="0" borderId="1">
      <alignment vertical="center"/>
      <protection/>
    </xf>
    <xf numFmtId="0" fontId="54" fillId="0" borderId="2">
      <alignment horizontal="center" vertical="center" wrapText="1"/>
      <protection/>
    </xf>
    <xf numFmtId="0" fontId="54" fillId="0" borderId="2">
      <alignment horizontal="center" vertical="center" wrapText="1"/>
      <protection/>
    </xf>
    <xf numFmtId="0" fontId="51" fillId="20" borderId="3">
      <alignment vertical="center"/>
      <protection/>
    </xf>
    <xf numFmtId="49" fontId="56" fillId="0" borderId="4">
      <alignment vertical="center" wrapText="1"/>
      <protection/>
    </xf>
    <xf numFmtId="0" fontId="51" fillId="20" borderId="5">
      <alignment vertical="center"/>
      <protection/>
    </xf>
    <xf numFmtId="49" fontId="57" fillId="0" borderId="6">
      <alignment horizontal="left" vertical="center" wrapText="1" indent="1"/>
      <protection/>
    </xf>
    <xf numFmtId="49" fontId="57" fillId="0" borderId="6">
      <alignment horizontal="left" vertical="center" wrapText="1" indent="1"/>
      <protection/>
    </xf>
    <xf numFmtId="0" fontId="51" fillId="20" borderId="7">
      <alignment vertical="center"/>
      <protection/>
    </xf>
    <xf numFmtId="0" fontId="56" fillId="0" borderId="0">
      <alignment horizontal="left" vertical="center" wrapText="1"/>
      <protection/>
    </xf>
    <xf numFmtId="0" fontId="52" fillId="0" borderId="0">
      <alignment vertical="center"/>
      <protection/>
    </xf>
    <xf numFmtId="0" fontId="51" fillId="0" borderId="1">
      <alignment horizontal="left" vertical="center" wrapText="1"/>
      <protection/>
    </xf>
    <xf numFmtId="0" fontId="51" fillId="0" borderId="3">
      <alignment horizontal="left" vertical="center" wrapText="1"/>
      <protection/>
    </xf>
    <xf numFmtId="0" fontId="51" fillId="0" borderId="5">
      <alignment vertical="center" wrapText="1"/>
      <protection/>
    </xf>
    <xf numFmtId="0" fontId="54" fillId="0" borderId="8">
      <alignment horizontal="center" vertical="center" wrapText="1"/>
      <protection/>
    </xf>
    <xf numFmtId="0" fontId="51" fillId="20" borderId="9">
      <alignment vertical="center"/>
      <protection/>
    </xf>
    <xf numFmtId="49" fontId="56" fillId="0" borderId="10">
      <alignment horizontal="center" vertical="center" shrinkToFit="1"/>
      <protection/>
    </xf>
    <xf numFmtId="49" fontId="57" fillId="0" borderId="10">
      <alignment horizontal="center" vertical="center" shrinkToFit="1"/>
      <protection/>
    </xf>
    <xf numFmtId="0" fontId="51" fillId="20" borderId="11">
      <alignment vertical="center"/>
      <protection/>
    </xf>
    <xf numFmtId="0" fontId="51" fillId="0" borderId="12">
      <alignment vertical="center"/>
      <protection/>
    </xf>
    <xf numFmtId="0" fontId="51" fillId="20" borderId="0">
      <alignment vertical="center" shrinkToFit="1"/>
      <protection/>
    </xf>
    <xf numFmtId="0" fontId="54" fillId="0" borderId="0">
      <alignment vertical="center" wrapText="1"/>
      <protection/>
    </xf>
    <xf numFmtId="1" fontId="56" fillId="0" borderId="2">
      <alignment horizontal="center" vertical="center" shrinkToFit="1"/>
      <protection/>
    </xf>
    <xf numFmtId="1" fontId="57" fillId="0" borderId="2">
      <alignment horizontal="center" vertical="center" shrinkToFit="1"/>
      <protection/>
    </xf>
    <xf numFmtId="49" fontId="54" fillId="0" borderId="0">
      <alignment vertical="center" wrapText="1"/>
      <protection/>
    </xf>
    <xf numFmtId="49" fontId="51" fillId="0" borderId="5">
      <alignment vertical="center" wrapText="1"/>
      <protection/>
    </xf>
    <xf numFmtId="49" fontId="51" fillId="0" borderId="0">
      <alignment vertical="center" wrapText="1"/>
      <protection/>
    </xf>
    <xf numFmtId="49" fontId="54" fillId="0" borderId="2">
      <alignment horizontal="center" vertical="center" wrapText="1"/>
      <protection/>
    </xf>
    <xf numFmtId="49" fontId="54" fillId="0" borderId="2">
      <alignment horizontal="center" vertical="center" wrapText="1"/>
      <protection/>
    </xf>
    <xf numFmtId="4" fontId="56" fillId="0" borderId="2">
      <alignment horizontal="right" vertical="center" shrinkToFit="1"/>
      <protection/>
    </xf>
    <xf numFmtId="4" fontId="57" fillId="0" borderId="2">
      <alignment horizontal="right" vertical="center" shrinkToFit="1"/>
      <protection/>
    </xf>
    <xf numFmtId="0" fontId="51" fillId="0" borderId="5">
      <alignment vertical="center"/>
      <protection/>
    </xf>
    <xf numFmtId="0" fontId="54" fillId="0" borderId="0">
      <alignment horizontal="right" vertical="center"/>
      <protection/>
    </xf>
    <xf numFmtId="0" fontId="56" fillId="0" borderId="0">
      <alignment horizontal="left" vertical="center" wrapText="1"/>
      <protection/>
    </xf>
    <xf numFmtId="0" fontId="58" fillId="0" borderId="0">
      <alignment vertical="center"/>
      <protection/>
    </xf>
    <xf numFmtId="0" fontId="58" fillId="0" borderId="1">
      <alignment vertical="center"/>
      <protection/>
    </xf>
    <xf numFmtId="0" fontId="58" fillId="0" borderId="5">
      <alignment vertical="center"/>
      <protection/>
    </xf>
    <xf numFmtId="0" fontId="54" fillId="0" borderId="2">
      <alignment horizontal="center" vertical="center" wrapText="1"/>
      <protection/>
    </xf>
    <xf numFmtId="0" fontId="59" fillId="0" borderId="0">
      <alignment horizontal="center" vertical="center" wrapText="1"/>
      <protection/>
    </xf>
    <xf numFmtId="0" fontId="54" fillId="0" borderId="13">
      <alignment vertical="center"/>
      <protection/>
    </xf>
    <xf numFmtId="0" fontId="54" fillId="0" borderId="14">
      <alignment horizontal="right" vertical="center"/>
      <protection/>
    </xf>
    <xf numFmtId="0" fontId="56" fillId="0" borderId="14">
      <alignment horizontal="right" vertical="center"/>
      <protection/>
    </xf>
    <xf numFmtId="0" fontId="56" fillId="0" borderId="8">
      <alignment horizontal="center" vertical="center"/>
      <protection/>
    </xf>
    <xf numFmtId="49" fontId="54" fillId="0" borderId="15">
      <alignment horizontal="center" vertical="center"/>
      <protection/>
    </xf>
    <xf numFmtId="0" fontId="54" fillId="0" borderId="16">
      <alignment horizontal="center" vertical="center" shrinkToFit="1"/>
      <protection/>
    </xf>
    <xf numFmtId="1" fontId="56" fillId="0" borderId="16">
      <alignment horizontal="center" vertical="center" shrinkToFit="1"/>
      <protection/>
    </xf>
    <xf numFmtId="0" fontId="56" fillId="0" borderId="16">
      <alignment vertical="center"/>
      <protection/>
    </xf>
    <xf numFmtId="49" fontId="56" fillId="0" borderId="16">
      <alignment horizontal="center" vertical="center"/>
      <protection/>
    </xf>
    <xf numFmtId="49" fontId="56" fillId="0" borderId="17">
      <alignment horizontal="center" vertical="center"/>
      <protection/>
    </xf>
    <xf numFmtId="0" fontId="58" fillId="0" borderId="12">
      <alignment vertical="center"/>
      <protection/>
    </xf>
    <xf numFmtId="4" fontId="56" fillId="0" borderId="4">
      <alignment horizontal="right" vertical="center" shrinkToFit="1"/>
      <protection/>
    </xf>
    <xf numFmtId="4" fontId="57" fillId="0" borderId="4">
      <alignment horizontal="right" vertical="center" shrinkToFit="1"/>
      <protection/>
    </xf>
    <xf numFmtId="0" fontId="54" fillId="0" borderId="10">
      <alignment horizontal="center" vertical="center" wrapText="1"/>
      <protection/>
    </xf>
    <xf numFmtId="0" fontId="54" fillId="0" borderId="2">
      <alignment horizontal="center" vertical="center" wrapText="1"/>
      <protection/>
    </xf>
    <xf numFmtId="0" fontId="55" fillId="0" borderId="0">
      <alignment horizontal="left" vertical="center" wrapText="1"/>
      <protection/>
    </xf>
    <xf numFmtId="0" fontId="54" fillId="0" borderId="10">
      <alignment horizontal="center" vertical="center" wrapText="1"/>
      <protection/>
    </xf>
    <xf numFmtId="49" fontId="51" fillId="20" borderId="5">
      <alignment vertical="center"/>
      <protection/>
    </xf>
    <xf numFmtId="1" fontId="56" fillId="0" borderId="10">
      <alignment horizontal="center" vertical="center" shrinkToFit="1"/>
      <protection/>
    </xf>
    <xf numFmtId="0" fontId="57" fillId="0" borderId="10">
      <alignment horizontal="center" vertical="center" shrinkToFit="1"/>
      <protection/>
    </xf>
    <xf numFmtId="0" fontId="54" fillId="0" borderId="2">
      <alignment horizontal="center" vertical="center" wrapText="1"/>
      <protection/>
    </xf>
    <xf numFmtId="0" fontId="53" fillId="0" borderId="0">
      <alignment vertical="center" wrapText="1"/>
      <protection/>
    </xf>
    <xf numFmtId="49" fontId="54" fillId="0" borderId="2">
      <alignment horizontal="center" vertical="center" wrapText="1"/>
      <protection/>
    </xf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60" fillId="27" borderId="18" applyNumberFormat="0" applyAlignment="0" applyProtection="0"/>
    <xf numFmtId="0" fontId="61" fillId="28" borderId="19" applyNumberFormat="0" applyAlignment="0" applyProtection="0"/>
    <xf numFmtId="0" fontId="62" fillId="2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20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67" fillId="29" borderId="24" applyNumberFormat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72" fillId="0" borderId="26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5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164" fontId="10" fillId="35" borderId="27" xfId="0" applyNumberFormat="1" applyFont="1" applyFill="1" applyBorder="1" applyAlignment="1">
      <alignment horizontal="right" vertical="center" wrapText="1"/>
    </xf>
    <xf numFmtId="164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64" fontId="10" fillId="0" borderId="27" xfId="0" applyNumberFormat="1" applyFont="1" applyFill="1" applyBorder="1" applyAlignment="1">
      <alignment horizontal="right" vertical="center" wrapText="1"/>
    </xf>
    <xf numFmtId="164" fontId="10" fillId="0" borderId="27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vertical="top" wrapText="1"/>
    </xf>
    <xf numFmtId="0" fontId="12" fillId="0" borderId="27" xfId="129" applyFont="1" applyFill="1" applyBorder="1" applyAlignment="1">
      <alignment vertical="top" wrapText="1"/>
      <protection/>
    </xf>
    <xf numFmtId="0" fontId="11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167" fontId="10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vertical="center" wrapText="1"/>
    </xf>
    <xf numFmtId="167" fontId="9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vertical="center" wrapText="1"/>
    </xf>
    <xf numFmtId="167" fontId="9" fillId="0" borderId="27" xfId="0" applyNumberFormat="1" applyFont="1" applyFill="1" applyBorder="1" applyAlignment="1">
      <alignment horizontal="right" vertical="center"/>
    </xf>
    <xf numFmtId="167" fontId="9" fillId="0" borderId="27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 wrapText="1"/>
    </xf>
    <xf numFmtId="2" fontId="76" fillId="0" borderId="27" xfId="53" applyNumberFormat="1" applyFont="1" applyFill="1" applyBorder="1" applyAlignment="1" applyProtection="1">
      <alignment vertical="center" wrapText="1"/>
      <protection/>
    </xf>
    <xf numFmtId="49" fontId="76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31" borderId="31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1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2" fontId="76" fillId="0" borderId="27" xfId="53" applyNumberFormat="1" applyFont="1" applyFill="1" applyBorder="1" applyAlignment="1" applyProtection="1">
      <alignment horizontal="left" vertical="center" wrapText="1"/>
      <protection/>
    </xf>
    <xf numFmtId="49" fontId="76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3" fillId="0" borderId="27" xfId="0" applyFont="1" applyFill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left" vertical="center" wrapText="1"/>
    </xf>
    <xf numFmtId="4" fontId="14" fillId="0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164" fontId="10" fillId="0" borderId="27" xfId="0" applyNumberFormat="1" applyFont="1" applyFill="1" applyBorder="1" applyAlignment="1">
      <alignment vertical="center" wrapText="1"/>
    </xf>
    <xf numFmtId="164" fontId="10" fillId="0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4" fontId="9" fillId="0" borderId="27" xfId="0" applyNumberFormat="1" applyFont="1" applyFill="1" applyBorder="1" applyAlignment="1">
      <alignment vertical="center"/>
    </xf>
    <xf numFmtId="0" fontId="77" fillId="0" borderId="27" xfId="0" applyFont="1" applyBorder="1" applyAlignment="1">
      <alignment horizontal="left" vertical="center" wrapText="1"/>
    </xf>
    <xf numFmtId="4" fontId="10" fillId="0" borderId="28" xfId="0" applyNumberFormat="1" applyFont="1" applyFill="1" applyBorder="1" applyAlignment="1">
      <alignment vertical="center"/>
    </xf>
    <xf numFmtId="4" fontId="10" fillId="0" borderId="27" xfId="0" applyNumberFormat="1" applyFont="1" applyFill="1" applyBorder="1" applyAlignment="1">
      <alignment vertical="center"/>
    </xf>
    <xf numFmtId="4" fontId="77" fillId="0" borderId="27" xfId="0" applyNumberFormat="1" applyFont="1" applyFill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77" fillId="0" borderId="27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4" fontId="15" fillId="0" borderId="27" xfId="0" applyNumberFormat="1" applyFont="1" applyFill="1" applyBorder="1" applyAlignment="1">
      <alignment vertical="center"/>
    </xf>
    <xf numFmtId="0" fontId="16" fillId="0" borderId="27" xfId="0" applyFont="1" applyBorder="1" applyAlignment="1">
      <alignment horizontal="left" vertical="center" wrapText="1"/>
    </xf>
    <xf numFmtId="4" fontId="16" fillId="0" borderId="27" xfId="0" applyNumberFormat="1" applyFont="1" applyFill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Alignment="1">
      <alignment/>
    </xf>
    <xf numFmtId="4" fontId="10" fillId="35" borderId="27" xfId="0" applyNumberFormat="1" applyFont="1" applyFill="1" applyBorder="1" applyAlignment="1">
      <alignment vertical="center"/>
    </xf>
    <xf numFmtId="164" fontId="10" fillId="35" borderId="27" xfId="0" applyNumberFormat="1" applyFont="1" applyFill="1" applyBorder="1" applyAlignment="1">
      <alignment vertical="center" wrapText="1"/>
    </xf>
    <xf numFmtId="164" fontId="10" fillId="35" borderId="27" xfId="0" applyNumberFormat="1" applyFont="1" applyFill="1" applyBorder="1" applyAlignment="1">
      <alignment vertical="center"/>
    </xf>
    <xf numFmtId="4" fontId="2" fillId="35" borderId="0" xfId="0" applyNumberFormat="1" applyFont="1" applyFill="1" applyAlignment="1">
      <alignment/>
    </xf>
    <xf numFmtId="0" fontId="9" fillId="0" borderId="30" xfId="0" applyFont="1" applyFill="1" applyBorder="1" applyAlignment="1">
      <alignment horizontal="left" wrapText="1"/>
    </xf>
    <xf numFmtId="167" fontId="9" fillId="0" borderId="0" xfId="0" applyNumberFormat="1" applyFont="1" applyFill="1" applyBorder="1" applyAlignment="1">
      <alignment vertical="center" wrapText="1"/>
    </xf>
    <xf numFmtId="4" fontId="9" fillId="0" borderId="27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2" fontId="78" fillId="0" borderId="27" xfId="53" applyNumberFormat="1" applyFont="1" applyBorder="1" applyAlignment="1" applyProtection="1">
      <alignment vertical="center" wrapText="1"/>
      <protection/>
    </xf>
    <xf numFmtId="0" fontId="7" fillId="0" borderId="30" xfId="0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167" fontId="7" fillId="0" borderId="27" xfId="0" applyNumberFormat="1" applyFont="1" applyFill="1" applyBorder="1" applyAlignment="1">
      <alignment vertical="center" wrapText="1"/>
    </xf>
    <xf numFmtId="4" fontId="9" fillId="0" borderId="32" xfId="77" applyNumberFormat="1" applyFont="1" applyFill="1" applyBorder="1" applyProtection="1">
      <alignment horizontal="right" vertical="center" shrinkToFit="1"/>
      <protection/>
    </xf>
    <xf numFmtId="4" fontId="9" fillId="0" borderId="2" xfId="77" applyNumberFormat="1" applyFont="1" applyFill="1" applyProtection="1">
      <alignment horizontal="right" vertical="center" shrinkToFit="1"/>
      <protection/>
    </xf>
    <xf numFmtId="4" fontId="9" fillId="0" borderId="27" xfId="77" applyNumberFormat="1" applyFont="1" applyFill="1" applyBorder="1" applyAlignment="1" applyProtection="1">
      <alignment horizontal="right" vertical="center" shrinkToFit="1"/>
      <protection/>
    </xf>
    <xf numFmtId="4" fontId="9" fillId="0" borderId="2" xfId="77" applyNumberFormat="1" applyFont="1" applyFill="1" applyAlignment="1" applyProtection="1">
      <alignment horizontal="right" vertical="center" shrinkToFit="1"/>
      <protection/>
    </xf>
    <xf numFmtId="4" fontId="9" fillId="0" borderId="33" xfId="77" applyNumberFormat="1" applyFont="1" applyFill="1" applyBorder="1" applyProtection="1">
      <alignment horizontal="right" vertical="center" shrinkToFit="1"/>
      <protection/>
    </xf>
    <xf numFmtId="4" fontId="9" fillId="0" borderId="27" xfId="77" applyNumberFormat="1" applyFont="1" applyFill="1" applyBorder="1" applyProtection="1">
      <alignment horizontal="right" vertical="center" shrinkToFit="1"/>
      <protection/>
    </xf>
    <xf numFmtId="4" fontId="9" fillId="0" borderId="32" xfId="77" applyNumberFormat="1" applyFont="1" applyFill="1" applyBorder="1" applyAlignment="1" applyProtection="1">
      <alignment horizontal="right" vertical="center" shrinkToFit="1"/>
      <protection/>
    </xf>
    <xf numFmtId="4" fontId="7" fillId="0" borderId="28" xfId="77" applyNumberFormat="1" applyFont="1" applyFill="1" applyBorder="1" applyProtection="1">
      <alignment horizontal="right" vertical="center" shrinkToFit="1"/>
      <protection/>
    </xf>
    <xf numFmtId="4" fontId="7" fillId="0" borderId="32" xfId="77" applyNumberFormat="1" applyFont="1" applyFill="1" applyBorder="1" applyAlignment="1" applyProtection="1">
      <alignment horizontal="right" vertical="center" shrinkToFit="1"/>
      <protection/>
    </xf>
    <xf numFmtId="4" fontId="9" fillId="0" borderId="28" xfId="77" applyNumberFormat="1" applyFont="1" applyFill="1" applyBorder="1" applyProtection="1">
      <alignment horizontal="right" vertical="center" shrinkToFit="1"/>
      <protection/>
    </xf>
    <xf numFmtId="4" fontId="10" fillId="0" borderId="32" xfId="59" applyNumberFormat="1" applyFont="1" applyBorder="1" applyAlignment="1" applyProtection="1">
      <alignment horizontal="right" vertical="center" shrinkToFit="1"/>
      <protection/>
    </xf>
    <xf numFmtId="4" fontId="10" fillId="0" borderId="2" xfId="59" applyNumberFormat="1" applyFont="1" applyBorder="1" applyAlignment="1" applyProtection="1">
      <alignment horizontal="right" vertical="center" shrinkToFit="1"/>
      <protection/>
    </xf>
    <xf numFmtId="4" fontId="9" fillId="0" borderId="32" xfId="59" applyNumberFormat="1" applyFont="1" applyBorder="1" applyAlignment="1" applyProtection="1">
      <alignment horizontal="right" vertical="center" shrinkToFit="1"/>
      <protection/>
    </xf>
    <xf numFmtId="4" fontId="9" fillId="0" borderId="2" xfId="59" applyNumberFormat="1" applyFont="1" applyBorder="1" applyAlignment="1" applyProtection="1">
      <alignment horizontal="right" vertical="center" shrinkToFit="1"/>
      <protection/>
    </xf>
    <xf numFmtId="4" fontId="77" fillId="0" borderId="32" xfId="59" applyNumberFormat="1" applyFont="1" applyBorder="1" applyAlignment="1" applyProtection="1">
      <alignment horizontal="right" vertical="center" shrinkToFit="1"/>
      <protection/>
    </xf>
    <xf numFmtId="4" fontId="77" fillId="0" borderId="2" xfId="59" applyNumberFormat="1" applyFont="1" applyBorder="1" applyAlignment="1" applyProtection="1">
      <alignment horizontal="right" vertical="center" shrinkToFit="1"/>
      <protection/>
    </xf>
    <xf numFmtId="0" fontId="79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34" xfId="0" applyFont="1" applyFill="1" applyBorder="1" applyAlignment="1">
      <alignment horizontal="right"/>
    </xf>
    <xf numFmtId="0" fontId="9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SheetLayoutView="90" zoomScalePageLayoutView="0" workbookViewId="0" topLeftCell="A135">
      <selection activeCell="C181" sqref="C181"/>
    </sheetView>
  </sheetViews>
  <sheetFormatPr defaultColWidth="9.00390625" defaultRowHeight="12.75"/>
  <cols>
    <col min="1" max="1" width="76.375" style="8" customWidth="1"/>
    <col min="2" max="2" width="24.125" style="8" hidden="1" customWidth="1"/>
    <col min="3" max="3" width="15.00390625" style="11" customWidth="1"/>
    <col min="4" max="4" width="17.625" style="9" customWidth="1"/>
    <col min="5" max="5" width="14.375" style="9" customWidth="1"/>
    <col min="6" max="6" width="11.00390625" style="10" customWidth="1"/>
    <col min="7" max="7" width="8.75390625" style="10" customWidth="1"/>
    <col min="8" max="8" width="10.125" style="1" bestFit="1" customWidth="1"/>
    <col min="9" max="16384" width="9.125" style="1" customWidth="1"/>
  </cols>
  <sheetData>
    <row r="1" spans="1:7" ht="12.75">
      <c r="A1" s="120" t="s">
        <v>192</v>
      </c>
      <c r="B1" s="120"/>
      <c r="C1" s="120"/>
      <c r="D1" s="120"/>
      <c r="E1" s="120"/>
      <c r="F1" s="120"/>
      <c r="G1" s="120"/>
    </row>
    <row r="2" spans="3:7" ht="12.75">
      <c r="C2" s="9"/>
      <c r="F2" s="121"/>
      <c r="G2" s="121"/>
    </row>
    <row r="3" spans="1:7" ht="43.5" customHeight="1">
      <c r="A3" s="16" t="s">
        <v>1</v>
      </c>
      <c r="B3" s="16"/>
      <c r="C3" s="17" t="s">
        <v>174</v>
      </c>
      <c r="D3" s="17" t="s">
        <v>193</v>
      </c>
      <c r="E3" s="17" t="s">
        <v>194</v>
      </c>
      <c r="F3" s="18" t="s">
        <v>34</v>
      </c>
      <c r="G3" s="19" t="s">
        <v>141</v>
      </c>
    </row>
    <row r="4" spans="1:7" s="5" customFormat="1" ht="12" customHeight="1">
      <c r="A4" s="20" t="s">
        <v>29</v>
      </c>
      <c r="B4" s="20"/>
      <c r="C4" s="21">
        <f>C5+C29</f>
        <v>95093667.5</v>
      </c>
      <c r="D4" s="21">
        <f>D5+D29</f>
        <v>63348872.089999996</v>
      </c>
      <c r="E4" s="21">
        <f>E5+E29</f>
        <v>59326679.83</v>
      </c>
      <c r="F4" s="22">
        <f aca="true" t="shared" si="0" ref="F4:F82">D4/C4*100</f>
        <v>66.61734030817563</v>
      </c>
      <c r="G4" s="23">
        <f aca="true" t="shared" si="1" ref="G4:G52">D4/E4*100</f>
        <v>106.77973598307801</v>
      </c>
    </row>
    <row r="5" spans="1:7" s="6" customFormat="1" ht="13.5">
      <c r="A5" s="24" t="s">
        <v>27</v>
      </c>
      <c r="B5" s="24"/>
      <c r="C5" s="25">
        <f>C6+C9+C14+C18+C22+C24</f>
        <v>83648688.5</v>
      </c>
      <c r="D5" s="25">
        <f>D6+D9+D14+D18+D22+D24</f>
        <v>56581082.449999996</v>
      </c>
      <c r="E5" s="25">
        <f>E6+E9+E14+E18+E22+E24</f>
        <v>54108435.83</v>
      </c>
      <c r="F5" s="26">
        <f t="shared" si="0"/>
        <v>67.64132643872833</v>
      </c>
      <c r="G5" s="27">
        <f t="shared" si="1"/>
        <v>104.5697987422306</v>
      </c>
    </row>
    <row r="6" spans="1:7" s="6" customFormat="1" ht="13.5">
      <c r="A6" s="24" t="s">
        <v>36</v>
      </c>
      <c r="B6" s="24"/>
      <c r="C6" s="25">
        <f>C7</f>
        <v>60679754</v>
      </c>
      <c r="D6" s="28">
        <f>D7</f>
        <v>39315689.67</v>
      </c>
      <c r="E6" s="28">
        <f>E7</f>
        <v>37400436.92</v>
      </c>
      <c r="F6" s="26">
        <f t="shared" si="0"/>
        <v>64.79210457906603</v>
      </c>
      <c r="G6" s="27">
        <f t="shared" si="1"/>
        <v>105.12093683316253</v>
      </c>
    </row>
    <row r="7" spans="1:7" s="2" customFormat="1" ht="13.5">
      <c r="A7" s="29" t="s">
        <v>2</v>
      </c>
      <c r="B7" s="29"/>
      <c r="C7" s="30">
        <v>60679754</v>
      </c>
      <c r="D7" s="31">
        <v>39315689.67</v>
      </c>
      <c r="E7" s="31">
        <v>37400436.92</v>
      </c>
      <c r="F7" s="26">
        <f t="shared" si="0"/>
        <v>64.79210457906603</v>
      </c>
      <c r="G7" s="27">
        <f t="shared" si="1"/>
        <v>105.12093683316253</v>
      </c>
    </row>
    <row r="8" spans="1:7" s="2" customFormat="1" ht="13.5">
      <c r="A8" s="29" t="s">
        <v>103</v>
      </c>
      <c r="B8" s="29"/>
      <c r="C8" s="30">
        <f>C7*48.5/61.5</f>
        <v>47853139.333333336</v>
      </c>
      <c r="D8" s="31">
        <f>D7*48.5/61.5</f>
        <v>31005056.081219513</v>
      </c>
      <c r="E8" s="31">
        <v>29493882.13</v>
      </c>
      <c r="F8" s="26">
        <f t="shared" si="0"/>
        <v>64.79210457906602</v>
      </c>
      <c r="G8" s="27">
        <f t="shared" si="1"/>
        <v>105.12368614127745</v>
      </c>
    </row>
    <row r="9" spans="1:7" s="6" customFormat="1" ht="27.75" customHeight="1">
      <c r="A9" s="32" t="s">
        <v>93</v>
      </c>
      <c r="B9" s="32"/>
      <c r="C9" s="25">
        <f>C10+C11+C12+C13</f>
        <v>2361120</v>
      </c>
      <c r="D9" s="28">
        <f>D10+D11+D12+D13</f>
        <v>1839004.5999999999</v>
      </c>
      <c r="E9" s="28">
        <f>E10+E11+E12+E13</f>
        <v>1703002.93</v>
      </c>
      <c r="F9" s="26">
        <f t="shared" si="0"/>
        <v>77.88696042556074</v>
      </c>
      <c r="G9" s="27">
        <f t="shared" si="1"/>
        <v>107.98599154494701</v>
      </c>
    </row>
    <row r="10" spans="1:7" s="2" customFormat="1" ht="45" customHeight="1">
      <c r="A10" s="33" t="s">
        <v>94</v>
      </c>
      <c r="B10" s="33"/>
      <c r="C10" s="103">
        <v>932642</v>
      </c>
      <c r="D10" s="104">
        <v>800850.03</v>
      </c>
      <c r="E10" s="31">
        <v>688626.53</v>
      </c>
      <c r="F10" s="26">
        <f t="shared" si="0"/>
        <v>85.86896472601492</v>
      </c>
      <c r="G10" s="27">
        <f t="shared" si="1"/>
        <v>116.29671456311739</v>
      </c>
    </row>
    <row r="11" spans="1:7" s="2" customFormat="1" ht="58.5" customHeight="1">
      <c r="A11" s="33" t="s">
        <v>95</v>
      </c>
      <c r="B11" s="33"/>
      <c r="C11" s="103">
        <v>9445</v>
      </c>
      <c r="D11" s="104">
        <v>7263.87</v>
      </c>
      <c r="E11" s="31">
        <v>7305.57</v>
      </c>
      <c r="F11" s="26">
        <f t="shared" si="0"/>
        <v>76.9070407623081</v>
      </c>
      <c r="G11" s="27">
        <f t="shared" si="1"/>
        <v>99.42920264948526</v>
      </c>
    </row>
    <row r="12" spans="1:7" s="2" customFormat="1" ht="39" customHeight="1">
      <c r="A12" s="33" t="s">
        <v>96</v>
      </c>
      <c r="B12" s="33"/>
      <c r="C12" s="103">
        <v>1419033</v>
      </c>
      <c r="D12" s="104">
        <v>1210278.04</v>
      </c>
      <c r="E12" s="31">
        <v>1149579.65</v>
      </c>
      <c r="F12" s="26">
        <f t="shared" si="0"/>
        <v>85.28892844634339</v>
      </c>
      <c r="G12" s="27">
        <f t="shared" si="1"/>
        <v>105.28005084293204</v>
      </c>
    </row>
    <row r="13" spans="1:7" s="2" customFormat="1" ht="39" customHeight="1">
      <c r="A13" s="33" t="s">
        <v>97</v>
      </c>
      <c r="B13" s="33"/>
      <c r="C13" s="103">
        <v>0</v>
      </c>
      <c r="D13" s="104">
        <v>-179387.34</v>
      </c>
      <c r="E13" s="31">
        <v>-142508.82</v>
      </c>
      <c r="F13" s="26"/>
      <c r="G13" s="27">
        <f t="shared" si="1"/>
        <v>125.87806144209179</v>
      </c>
    </row>
    <row r="14" spans="1:7" s="6" customFormat="1" ht="13.5">
      <c r="A14" s="24" t="s">
        <v>3</v>
      </c>
      <c r="B14" s="24"/>
      <c r="C14" s="25">
        <f>C15+C16+C17</f>
        <v>16553370</v>
      </c>
      <c r="D14" s="28">
        <f>D15+D16+D17</f>
        <v>13060464.429999998</v>
      </c>
      <c r="E14" s="28">
        <f>E15+E16+E17</f>
        <v>12739820.82</v>
      </c>
      <c r="F14" s="26">
        <f t="shared" si="0"/>
        <v>78.89912706596903</v>
      </c>
      <c r="G14" s="27">
        <f t="shared" si="1"/>
        <v>102.5168612222287</v>
      </c>
    </row>
    <row r="15" spans="1:7" s="2" customFormat="1" ht="15.75" customHeight="1">
      <c r="A15" s="34" t="s">
        <v>23</v>
      </c>
      <c r="B15" s="34"/>
      <c r="C15" s="31">
        <v>12990000</v>
      </c>
      <c r="D15" s="31">
        <v>9318228.45</v>
      </c>
      <c r="E15" s="31">
        <v>9808777.22</v>
      </c>
      <c r="F15" s="26">
        <f t="shared" si="0"/>
        <v>71.73386027713626</v>
      </c>
      <c r="G15" s="27">
        <f t="shared" si="1"/>
        <v>94.99887948316558</v>
      </c>
    </row>
    <row r="16" spans="1:7" s="2" customFormat="1" ht="13.5" customHeight="1">
      <c r="A16" s="34" t="s">
        <v>4</v>
      </c>
      <c r="B16" s="34"/>
      <c r="C16" s="31">
        <v>3443370</v>
      </c>
      <c r="D16" s="31">
        <v>3681192.03</v>
      </c>
      <c r="E16" s="31">
        <v>2828548.03</v>
      </c>
      <c r="F16" s="26">
        <f t="shared" si="0"/>
        <v>106.90666498227026</v>
      </c>
      <c r="G16" s="27">
        <f t="shared" si="1"/>
        <v>130.1442291577421</v>
      </c>
    </row>
    <row r="17" spans="1:7" s="2" customFormat="1" ht="13.5">
      <c r="A17" s="35" t="s">
        <v>79</v>
      </c>
      <c r="B17" s="35"/>
      <c r="C17" s="31">
        <v>120000</v>
      </c>
      <c r="D17" s="31">
        <v>61043.95</v>
      </c>
      <c r="E17" s="31">
        <v>102495.57</v>
      </c>
      <c r="F17" s="26">
        <f t="shared" si="0"/>
        <v>50.86995833333333</v>
      </c>
      <c r="G17" s="27">
        <f t="shared" si="1"/>
        <v>59.55764722319218</v>
      </c>
    </row>
    <row r="18" spans="1:7" s="13" customFormat="1" ht="13.5">
      <c r="A18" s="36" t="s">
        <v>98</v>
      </c>
      <c r="B18" s="36"/>
      <c r="C18" s="25">
        <f>C19</f>
        <v>1784444.5</v>
      </c>
      <c r="D18" s="28">
        <f>D19</f>
        <v>712003.1599999999</v>
      </c>
      <c r="E18" s="28">
        <f>E19</f>
        <v>571189.98</v>
      </c>
      <c r="F18" s="26">
        <f t="shared" si="0"/>
        <v>39.90054944269771</v>
      </c>
      <c r="G18" s="27">
        <f t="shared" si="1"/>
        <v>124.6525998232672</v>
      </c>
    </row>
    <row r="19" spans="1:7" s="2" customFormat="1" ht="13.5">
      <c r="A19" s="37" t="s">
        <v>99</v>
      </c>
      <c r="B19" s="37"/>
      <c r="C19" s="30">
        <f>C20+C21</f>
        <v>1784444.5</v>
      </c>
      <c r="D19" s="31">
        <f>D20+D21</f>
        <v>712003.1599999999</v>
      </c>
      <c r="E19" s="31">
        <f>E20+E21</f>
        <v>571189.98</v>
      </c>
      <c r="F19" s="26">
        <f t="shared" si="0"/>
        <v>39.90054944269771</v>
      </c>
      <c r="G19" s="27">
        <f t="shared" si="1"/>
        <v>124.6525998232672</v>
      </c>
    </row>
    <row r="20" spans="1:7" s="2" customFormat="1" ht="13.5">
      <c r="A20" s="37" t="s">
        <v>100</v>
      </c>
      <c r="B20" s="37"/>
      <c r="C20" s="103">
        <v>231700</v>
      </c>
      <c r="D20" s="104">
        <v>130762.2</v>
      </c>
      <c r="E20" s="31">
        <v>174815.63</v>
      </c>
      <c r="F20" s="26">
        <f t="shared" si="0"/>
        <v>56.43599482088908</v>
      </c>
      <c r="G20" s="27">
        <f t="shared" si="1"/>
        <v>74.80006221411666</v>
      </c>
    </row>
    <row r="21" spans="1:7" s="2" customFormat="1" ht="13.5">
      <c r="A21" s="37" t="s">
        <v>101</v>
      </c>
      <c r="B21" s="37"/>
      <c r="C21" s="103">
        <v>1552744.5</v>
      </c>
      <c r="D21" s="104">
        <v>581240.96</v>
      </c>
      <c r="E21" s="31">
        <v>396374.35</v>
      </c>
      <c r="F21" s="26">
        <f t="shared" si="0"/>
        <v>37.433135973110836</v>
      </c>
      <c r="G21" s="27">
        <f t="shared" si="1"/>
        <v>146.63939783187283</v>
      </c>
    </row>
    <row r="22" spans="1:7" s="6" customFormat="1" ht="28.5" customHeight="1">
      <c r="A22" s="32" t="s">
        <v>25</v>
      </c>
      <c r="B22" s="32"/>
      <c r="C22" s="28">
        <f>C23</f>
        <v>300000</v>
      </c>
      <c r="D22" s="28">
        <f>D23</f>
        <v>287745.98</v>
      </c>
      <c r="E22" s="28">
        <f>E23</f>
        <v>161111.05</v>
      </c>
      <c r="F22" s="26">
        <f t="shared" si="0"/>
        <v>95.91532666666666</v>
      </c>
      <c r="G22" s="27">
        <f t="shared" si="1"/>
        <v>178.60102084866307</v>
      </c>
    </row>
    <row r="23" spans="1:7" s="2" customFormat="1" ht="19.5" customHeight="1">
      <c r="A23" s="34" t="s">
        <v>33</v>
      </c>
      <c r="B23" s="38"/>
      <c r="C23" s="104">
        <v>300000</v>
      </c>
      <c r="D23" s="104">
        <v>287745.98</v>
      </c>
      <c r="E23" s="31">
        <v>161111.05</v>
      </c>
      <c r="F23" s="26">
        <f t="shared" si="0"/>
        <v>95.91532666666666</v>
      </c>
      <c r="G23" s="27">
        <f t="shared" si="1"/>
        <v>178.60102084866307</v>
      </c>
    </row>
    <row r="24" spans="1:7" s="6" customFormat="1" ht="15" customHeight="1">
      <c r="A24" s="39" t="s">
        <v>142</v>
      </c>
      <c r="B24" s="40"/>
      <c r="C24" s="41">
        <f>C25+C26+C27+C28</f>
        <v>1970000</v>
      </c>
      <c r="D24" s="41">
        <f>D25+D26+D27+D28</f>
        <v>1366174.6099999999</v>
      </c>
      <c r="E24" s="41">
        <f>E25+E26+E27+E28</f>
        <v>1532874.13</v>
      </c>
      <c r="F24" s="26">
        <f t="shared" si="0"/>
        <v>69.34896497461929</v>
      </c>
      <c r="G24" s="27">
        <f t="shared" si="1"/>
        <v>89.12503533476685</v>
      </c>
    </row>
    <row r="25" spans="1:7" s="2" customFormat="1" ht="28.5" customHeight="1">
      <c r="A25" s="42" t="s">
        <v>143</v>
      </c>
      <c r="B25" s="43" t="s">
        <v>144</v>
      </c>
      <c r="C25" s="44">
        <v>1310000</v>
      </c>
      <c r="D25" s="105">
        <v>851652.61</v>
      </c>
      <c r="E25" s="44">
        <v>932636.13</v>
      </c>
      <c r="F25" s="26">
        <f t="shared" si="0"/>
        <v>65.0116496183206</v>
      </c>
      <c r="G25" s="27">
        <f t="shared" si="1"/>
        <v>91.31670783545562</v>
      </c>
    </row>
    <row r="26" spans="1:7" s="2" customFormat="1" ht="51.75" customHeight="1">
      <c r="A26" s="42" t="s">
        <v>124</v>
      </c>
      <c r="B26" s="43" t="s">
        <v>145</v>
      </c>
      <c r="C26" s="44">
        <v>40000</v>
      </c>
      <c r="D26" s="45">
        <v>26625</v>
      </c>
      <c r="E26" s="44">
        <v>44875</v>
      </c>
      <c r="F26" s="26">
        <f t="shared" si="0"/>
        <v>66.5625</v>
      </c>
      <c r="G26" s="27">
        <f t="shared" si="1"/>
        <v>59.33147632311978</v>
      </c>
    </row>
    <row r="27" spans="1:7" s="2" customFormat="1" ht="13.5" customHeight="1">
      <c r="A27" s="42" t="s">
        <v>114</v>
      </c>
      <c r="B27" s="43"/>
      <c r="C27" s="44">
        <v>595000</v>
      </c>
      <c r="D27" s="45">
        <v>487897</v>
      </c>
      <c r="E27" s="44">
        <v>495363</v>
      </c>
      <c r="F27" s="26">
        <f t="shared" si="0"/>
        <v>81.99949579831933</v>
      </c>
      <c r="G27" s="27">
        <f t="shared" si="1"/>
        <v>98.49282243526464</v>
      </c>
    </row>
    <row r="28" spans="1:7" s="2" customFormat="1" ht="25.5" customHeight="1">
      <c r="A28" s="42" t="s">
        <v>92</v>
      </c>
      <c r="B28" s="43" t="s">
        <v>146</v>
      </c>
      <c r="C28" s="44">
        <v>25000</v>
      </c>
      <c r="D28" s="45">
        <v>0</v>
      </c>
      <c r="E28" s="44">
        <v>60000</v>
      </c>
      <c r="F28" s="26">
        <f t="shared" si="0"/>
        <v>0</v>
      </c>
      <c r="G28" s="27">
        <f t="shared" si="1"/>
        <v>0</v>
      </c>
    </row>
    <row r="29" spans="1:7" s="6" customFormat="1" ht="18.75" customHeight="1">
      <c r="A29" s="32" t="s">
        <v>28</v>
      </c>
      <c r="B29" s="32"/>
      <c r="C29" s="28">
        <f>C30+C35+C42+C45+C50+C51</f>
        <v>11444979</v>
      </c>
      <c r="D29" s="28">
        <f>D30+D35+D42+D45+D50+D51</f>
        <v>6767789.64</v>
      </c>
      <c r="E29" s="28">
        <f>E30+E35+E42+E45+E50+E51</f>
        <v>5218244</v>
      </c>
      <c r="F29" s="26">
        <f t="shared" si="0"/>
        <v>59.13326394045808</v>
      </c>
      <c r="G29" s="27">
        <f t="shared" si="1"/>
        <v>129.69477165115316</v>
      </c>
    </row>
    <row r="30" spans="1:7" s="6" customFormat="1" ht="28.5" customHeight="1">
      <c r="A30" s="39" t="s">
        <v>26</v>
      </c>
      <c r="B30" s="40" t="s">
        <v>147</v>
      </c>
      <c r="C30" s="46">
        <f>C31+C32+C33+C34</f>
        <v>3410890</v>
      </c>
      <c r="D30" s="46">
        <f>D31+D32+D33+D34</f>
        <v>1752240.99</v>
      </c>
      <c r="E30" s="46">
        <f>E31+E32+E33+E34</f>
        <v>2069655.06</v>
      </c>
      <c r="F30" s="26">
        <f t="shared" si="0"/>
        <v>51.371958345182634</v>
      </c>
      <c r="G30" s="27">
        <f t="shared" si="1"/>
        <v>84.66343130627767</v>
      </c>
    </row>
    <row r="31" spans="1:7" s="2" customFormat="1" ht="40.5">
      <c r="A31" s="34" t="s">
        <v>140</v>
      </c>
      <c r="B31" s="43" t="s">
        <v>148</v>
      </c>
      <c r="C31" s="44">
        <v>23400</v>
      </c>
      <c r="D31" s="45">
        <v>23452.88</v>
      </c>
      <c r="E31" s="44">
        <v>20000</v>
      </c>
      <c r="F31" s="26">
        <f t="shared" si="0"/>
        <v>100.2259829059829</v>
      </c>
      <c r="G31" s="27">
        <f t="shared" si="1"/>
        <v>117.2644</v>
      </c>
    </row>
    <row r="32" spans="1:7" s="2" customFormat="1" ht="67.5" customHeight="1">
      <c r="A32" s="34" t="s">
        <v>135</v>
      </c>
      <c r="B32" s="43" t="s">
        <v>149</v>
      </c>
      <c r="C32" s="103">
        <v>3275000</v>
      </c>
      <c r="D32" s="106">
        <v>1705382.01</v>
      </c>
      <c r="E32" s="44">
        <v>1809643.27</v>
      </c>
      <c r="F32" s="26">
        <f t="shared" si="0"/>
        <v>52.07273312977099</v>
      </c>
      <c r="G32" s="27">
        <f t="shared" si="1"/>
        <v>94.23857388202262</v>
      </c>
    </row>
    <row r="33" spans="1:7" s="2" customFormat="1" ht="54">
      <c r="A33" s="34" t="s">
        <v>150</v>
      </c>
      <c r="B33" s="43" t="s">
        <v>151</v>
      </c>
      <c r="C33" s="107">
        <v>34590</v>
      </c>
      <c r="D33" s="106">
        <v>0</v>
      </c>
      <c r="E33" s="45">
        <v>169117</v>
      </c>
      <c r="F33" s="26">
        <f t="shared" si="0"/>
        <v>0</v>
      </c>
      <c r="G33" s="27">
        <f t="shared" si="1"/>
        <v>0</v>
      </c>
    </row>
    <row r="34" spans="1:7" s="2" customFormat="1" ht="43.5" customHeight="1">
      <c r="A34" s="34" t="s">
        <v>152</v>
      </c>
      <c r="B34" s="43" t="s">
        <v>153</v>
      </c>
      <c r="C34" s="108">
        <v>77900</v>
      </c>
      <c r="D34" s="109">
        <v>23406.1</v>
      </c>
      <c r="E34" s="44">
        <v>70894.79</v>
      </c>
      <c r="F34" s="26">
        <f t="shared" si="0"/>
        <v>30.046341463414635</v>
      </c>
      <c r="G34" s="27">
        <f t="shared" si="1"/>
        <v>33.01526106502325</v>
      </c>
    </row>
    <row r="35" spans="1:7" s="6" customFormat="1" ht="20.25" customHeight="1">
      <c r="A35" s="39" t="s">
        <v>5</v>
      </c>
      <c r="B35" s="40" t="s">
        <v>154</v>
      </c>
      <c r="C35" s="46">
        <f>C36+C37+C38+C39+C40+C41</f>
        <v>95000</v>
      </c>
      <c r="D35" s="46">
        <f>D36+D37+D38+D39+D40+D41</f>
        <v>90029.36</v>
      </c>
      <c r="E35" s="46">
        <f>E36+E37+E38+E39</f>
        <v>48754.53</v>
      </c>
      <c r="F35" s="26">
        <f t="shared" si="0"/>
        <v>94.76774736842106</v>
      </c>
      <c r="G35" s="27">
        <f t="shared" si="1"/>
        <v>184.6584512249426</v>
      </c>
    </row>
    <row r="36" spans="1:7" s="2" customFormat="1" ht="24.75" customHeight="1">
      <c r="A36" s="42" t="s">
        <v>155</v>
      </c>
      <c r="B36" s="43" t="s">
        <v>156</v>
      </c>
      <c r="C36" s="44">
        <v>25500</v>
      </c>
      <c r="D36" s="45">
        <v>24078.41</v>
      </c>
      <c r="E36" s="44">
        <v>20008.2</v>
      </c>
      <c r="F36" s="26">
        <f t="shared" si="0"/>
        <v>94.42513725490195</v>
      </c>
      <c r="G36" s="27">
        <f t="shared" si="1"/>
        <v>120.34270948910945</v>
      </c>
    </row>
    <row r="37" spans="1:7" s="2" customFormat="1" ht="24.75" customHeight="1">
      <c r="A37" s="42" t="s">
        <v>157</v>
      </c>
      <c r="B37" s="43" t="s">
        <v>158</v>
      </c>
      <c r="C37" s="44">
        <v>0</v>
      </c>
      <c r="D37" s="45">
        <v>0</v>
      </c>
      <c r="E37" s="44">
        <v>307.79</v>
      </c>
      <c r="F37" s="26"/>
      <c r="G37" s="27">
        <f t="shared" si="1"/>
        <v>0</v>
      </c>
    </row>
    <row r="38" spans="1:7" s="2" customFormat="1" ht="16.5" customHeight="1">
      <c r="A38" s="42" t="s">
        <v>159</v>
      </c>
      <c r="B38" s="43" t="s">
        <v>160</v>
      </c>
      <c r="C38" s="97">
        <v>15000</v>
      </c>
      <c r="D38" s="97">
        <v>14127.77</v>
      </c>
      <c r="E38" s="44">
        <v>-25485.22</v>
      </c>
      <c r="F38" s="26">
        <f t="shared" si="0"/>
        <v>94.18513333333334</v>
      </c>
      <c r="G38" s="27">
        <f t="shared" si="1"/>
        <v>-55.43515025571685</v>
      </c>
    </row>
    <row r="39" spans="1:7" s="2" customFormat="1" ht="18" customHeight="1">
      <c r="A39" s="42" t="s">
        <v>80</v>
      </c>
      <c r="B39" s="43" t="s">
        <v>161</v>
      </c>
      <c r="C39" s="44">
        <v>0</v>
      </c>
      <c r="D39" s="45">
        <v>0</v>
      </c>
      <c r="E39" s="44">
        <v>53923.76</v>
      </c>
      <c r="F39" s="26"/>
      <c r="G39" s="27">
        <f t="shared" si="1"/>
        <v>0</v>
      </c>
    </row>
    <row r="40" spans="1:7" s="2" customFormat="1" ht="18" customHeight="1">
      <c r="A40" s="99" t="s">
        <v>188</v>
      </c>
      <c r="B40" s="98"/>
      <c r="C40" s="44">
        <v>52300</v>
      </c>
      <c r="D40" s="45">
        <v>49542.43</v>
      </c>
      <c r="E40" s="44">
        <v>0</v>
      </c>
      <c r="F40" s="26">
        <f t="shared" si="0"/>
        <v>94.72739961759082</v>
      </c>
      <c r="G40" s="27"/>
    </row>
    <row r="41" spans="1:7" s="2" customFormat="1" ht="18" customHeight="1">
      <c r="A41" s="99" t="s">
        <v>189</v>
      </c>
      <c r="B41" s="98"/>
      <c r="C41" s="44">
        <v>2200</v>
      </c>
      <c r="D41" s="45">
        <v>2280.75</v>
      </c>
      <c r="E41" s="44">
        <v>0</v>
      </c>
      <c r="F41" s="26">
        <f t="shared" si="0"/>
        <v>103.67045454545453</v>
      </c>
      <c r="G41" s="27"/>
    </row>
    <row r="42" spans="1:7" s="6" customFormat="1" ht="30.75" customHeight="1">
      <c r="A42" s="39" t="s">
        <v>162</v>
      </c>
      <c r="B42" s="40" t="s">
        <v>163</v>
      </c>
      <c r="C42" s="41">
        <f>C43+C44</f>
        <v>3096706</v>
      </c>
      <c r="D42" s="41">
        <f>D43+D44</f>
        <v>2078875.58</v>
      </c>
      <c r="E42" s="41">
        <f>E43+E44</f>
        <v>33528.38</v>
      </c>
      <c r="F42" s="26">
        <f t="shared" si="0"/>
        <v>67.13183556979578</v>
      </c>
      <c r="G42" s="27">
        <f t="shared" si="1"/>
        <v>6200.346035209575</v>
      </c>
    </row>
    <row r="43" spans="1:7" s="6" customFormat="1" ht="30.75" customHeight="1">
      <c r="A43" s="42" t="s">
        <v>115</v>
      </c>
      <c r="B43" s="43" t="s">
        <v>164</v>
      </c>
      <c r="C43" s="103">
        <v>96706</v>
      </c>
      <c r="D43" s="106">
        <v>66675.6</v>
      </c>
      <c r="E43" s="47">
        <v>30120.71</v>
      </c>
      <c r="F43" s="26">
        <f t="shared" si="0"/>
        <v>68.94670444439849</v>
      </c>
      <c r="G43" s="27">
        <f t="shared" si="1"/>
        <v>221.36131585211638</v>
      </c>
    </row>
    <row r="44" spans="1:7" s="6" customFormat="1" ht="16.5" customHeight="1">
      <c r="A44" s="42" t="s">
        <v>81</v>
      </c>
      <c r="B44" s="43" t="s">
        <v>165</v>
      </c>
      <c r="C44" s="48">
        <v>3000000</v>
      </c>
      <c r="D44" s="47">
        <v>2012199.98</v>
      </c>
      <c r="E44" s="47">
        <v>3407.67</v>
      </c>
      <c r="F44" s="26">
        <f t="shared" si="0"/>
        <v>67.07333266666666</v>
      </c>
      <c r="G44" s="27">
        <f t="shared" si="1"/>
        <v>59049.14443006512</v>
      </c>
    </row>
    <row r="45" spans="1:7" s="6" customFormat="1" ht="15" customHeight="1">
      <c r="A45" s="39" t="s">
        <v>48</v>
      </c>
      <c r="B45" s="40" t="s">
        <v>166</v>
      </c>
      <c r="C45" s="46">
        <f>C47+C49</f>
        <v>2450000</v>
      </c>
      <c r="D45" s="46">
        <f>D47+D49</f>
        <v>962654.15</v>
      </c>
      <c r="E45" s="46">
        <f>E47+E49+E46+E48</f>
        <v>1440395.27</v>
      </c>
      <c r="F45" s="26">
        <f t="shared" si="0"/>
        <v>39.29200612244898</v>
      </c>
      <c r="G45" s="27">
        <f t="shared" si="1"/>
        <v>66.8326375439986</v>
      </c>
    </row>
    <row r="46" spans="1:7" s="6" customFormat="1" ht="45" customHeight="1" hidden="1">
      <c r="A46" s="95" t="s">
        <v>187</v>
      </c>
      <c r="B46" s="40"/>
      <c r="C46" s="44">
        <v>0</v>
      </c>
      <c r="D46" s="96">
        <v>0</v>
      </c>
      <c r="E46" s="44">
        <v>0</v>
      </c>
      <c r="F46" s="26" t="e">
        <f t="shared" si="0"/>
        <v>#DIV/0!</v>
      </c>
      <c r="G46" s="27" t="e">
        <f t="shared" si="1"/>
        <v>#DIV/0!</v>
      </c>
    </row>
    <row r="47" spans="1:7" s="2" customFormat="1" ht="67.5">
      <c r="A47" s="49" t="s">
        <v>167</v>
      </c>
      <c r="B47" s="43" t="s">
        <v>168</v>
      </c>
      <c r="C47" s="108">
        <v>450000</v>
      </c>
      <c r="D47" s="109">
        <v>0</v>
      </c>
      <c r="E47" s="44">
        <v>96700</v>
      </c>
      <c r="F47" s="26">
        <f t="shared" si="0"/>
        <v>0</v>
      </c>
      <c r="G47" s="27">
        <f t="shared" si="1"/>
        <v>0</v>
      </c>
    </row>
    <row r="48" spans="1:7" s="2" customFormat="1" ht="51">
      <c r="A48" s="100" t="s">
        <v>190</v>
      </c>
      <c r="B48" s="101"/>
      <c r="C48" s="110">
        <v>0</v>
      </c>
      <c r="D48" s="111">
        <v>0</v>
      </c>
      <c r="E48" s="102">
        <v>23280</v>
      </c>
      <c r="F48" s="26"/>
      <c r="G48" s="27">
        <f t="shared" si="1"/>
        <v>0</v>
      </c>
    </row>
    <row r="49" spans="1:7" s="2" customFormat="1" ht="48" customHeight="1">
      <c r="A49" s="50" t="s">
        <v>136</v>
      </c>
      <c r="B49" s="51" t="s">
        <v>169</v>
      </c>
      <c r="C49" s="112">
        <v>2000000</v>
      </c>
      <c r="D49" s="109">
        <v>962654.15</v>
      </c>
      <c r="E49" s="44">
        <v>1320415.27</v>
      </c>
      <c r="F49" s="26">
        <f t="shared" si="0"/>
        <v>48.1327075</v>
      </c>
      <c r="G49" s="27">
        <f t="shared" si="1"/>
        <v>72.90540876583471</v>
      </c>
    </row>
    <row r="50" spans="1:7" s="6" customFormat="1" ht="13.5" customHeight="1">
      <c r="A50" s="32" t="s">
        <v>6</v>
      </c>
      <c r="B50" s="32"/>
      <c r="C50" s="28">
        <v>2200000</v>
      </c>
      <c r="D50" s="28">
        <v>1802171.46</v>
      </c>
      <c r="E50" s="28">
        <v>1594952.56</v>
      </c>
      <c r="F50" s="26">
        <f t="shared" si="0"/>
        <v>81.91688454545455</v>
      </c>
      <c r="G50" s="27">
        <f t="shared" si="1"/>
        <v>112.99216698959371</v>
      </c>
    </row>
    <row r="51" spans="1:7" s="6" customFormat="1" ht="18.75" customHeight="1">
      <c r="A51" s="52" t="s">
        <v>7</v>
      </c>
      <c r="B51" s="53" t="s">
        <v>170</v>
      </c>
      <c r="C51" s="46">
        <f>C52+C53</f>
        <v>192383</v>
      </c>
      <c r="D51" s="46">
        <f>D52+D53</f>
        <v>81818.1</v>
      </c>
      <c r="E51" s="46">
        <f>E52+E53</f>
        <v>30958.2</v>
      </c>
      <c r="F51" s="26">
        <f t="shared" si="0"/>
        <v>42.52875773846962</v>
      </c>
      <c r="G51" s="27"/>
    </row>
    <row r="52" spans="1:7" s="6" customFormat="1" ht="27" hidden="1">
      <c r="A52" s="54" t="s">
        <v>74</v>
      </c>
      <c r="B52" s="55" t="s">
        <v>171</v>
      </c>
      <c r="C52" s="44">
        <v>0</v>
      </c>
      <c r="D52" s="45">
        <v>0</v>
      </c>
      <c r="E52" s="44">
        <v>0</v>
      </c>
      <c r="F52" s="26" t="e">
        <f t="shared" si="0"/>
        <v>#DIV/0!</v>
      </c>
      <c r="G52" s="27" t="e">
        <f t="shared" si="1"/>
        <v>#DIV/0!</v>
      </c>
    </row>
    <row r="53" spans="1:7" s="6" customFormat="1" ht="21" customHeight="1">
      <c r="A53" s="56" t="s">
        <v>172</v>
      </c>
      <c r="B53" s="57" t="s">
        <v>173</v>
      </c>
      <c r="C53" s="44">
        <v>192383</v>
      </c>
      <c r="D53" s="45">
        <v>81818.1</v>
      </c>
      <c r="E53" s="44">
        <v>30958.2</v>
      </c>
      <c r="F53" s="26">
        <f t="shared" si="0"/>
        <v>42.52875773846962</v>
      </c>
      <c r="G53" s="27"/>
    </row>
    <row r="54" spans="1:7" s="5" customFormat="1" ht="15.75" customHeight="1">
      <c r="A54" s="58" t="s">
        <v>44</v>
      </c>
      <c r="B54" s="58"/>
      <c r="C54" s="21">
        <f>C4</f>
        <v>95093667.5</v>
      </c>
      <c r="D54" s="21">
        <f>D4</f>
        <v>63348872.089999996</v>
      </c>
      <c r="E54" s="21">
        <f>E4</f>
        <v>59326679.83</v>
      </c>
      <c r="F54" s="22">
        <f t="shared" si="0"/>
        <v>66.61734030817563</v>
      </c>
      <c r="G54" s="23">
        <f aca="true" t="shared" si="2" ref="G54:G117">D54/E54*100</f>
        <v>106.77973598307801</v>
      </c>
    </row>
    <row r="55" spans="1:7" s="5" customFormat="1" ht="18" customHeight="1">
      <c r="A55" s="58" t="s">
        <v>45</v>
      </c>
      <c r="B55" s="58"/>
      <c r="C55" s="21">
        <f>C56++C120+C122</f>
        <v>460610085.97</v>
      </c>
      <c r="D55" s="21">
        <f>D56++D120+D122</f>
        <v>256398849.58</v>
      </c>
      <c r="E55" s="21">
        <f>E56+E120+E122</f>
        <v>231091123.29999998</v>
      </c>
      <c r="F55" s="22">
        <f t="shared" si="0"/>
        <v>55.66505323912936</v>
      </c>
      <c r="G55" s="23">
        <f t="shared" si="2"/>
        <v>110.95140562675176</v>
      </c>
    </row>
    <row r="56" spans="1:8" s="6" customFormat="1" ht="21" customHeight="1">
      <c r="A56" s="32" t="s">
        <v>69</v>
      </c>
      <c r="B56" s="32"/>
      <c r="C56" s="28">
        <f>C57+C61+C83+C95</f>
        <v>462364145.47</v>
      </c>
      <c r="D56" s="28">
        <f>D57+D61+D83+D95</f>
        <v>256398849.58</v>
      </c>
      <c r="E56" s="28">
        <f>E57+E61+E83+E95</f>
        <v>231776778.44</v>
      </c>
      <c r="F56" s="26">
        <f t="shared" si="0"/>
        <v>55.4538780941517</v>
      </c>
      <c r="G56" s="27">
        <f t="shared" si="2"/>
        <v>110.6231829201017</v>
      </c>
      <c r="H56" s="15">
        <f>D57+D61+D83</f>
        <v>255357531.58</v>
      </c>
    </row>
    <row r="57" spans="1:7" s="6" customFormat="1" ht="19.5" customHeight="1">
      <c r="A57" s="32" t="s">
        <v>41</v>
      </c>
      <c r="B57" s="32"/>
      <c r="C57" s="28">
        <f>C58+C59+C60</f>
        <v>37127500</v>
      </c>
      <c r="D57" s="28">
        <f>D58+D59+D60</f>
        <v>26151900</v>
      </c>
      <c r="E57" s="28">
        <f>E58+E59</f>
        <v>22229000</v>
      </c>
      <c r="F57" s="26">
        <f t="shared" si="0"/>
        <v>70.4380849774426</v>
      </c>
      <c r="G57" s="27">
        <f t="shared" si="2"/>
        <v>117.64766746142425</v>
      </c>
    </row>
    <row r="58" spans="1:7" s="2" customFormat="1" ht="28.5" customHeight="1">
      <c r="A58" s="34" t="s">
        <v>182</v>
      </c>
      <c r="B58" s="34"/>
      <c r="C58" s="31">
        <v>2148900</v>
      </c>
      <c r="D58" s="31">
        <v>1611900</v>
      </c>
      <c r="E58" s="31">
        <v>1472000</v>
      </c>
      <c r="F58" s="26">
        <f t="shared" si="0"/>
        <v>75.01047047326539</v>
      </c>
      <c r="G58" s="27">
        <f t="shared" si="2"/>
        <v>109.50407608695652</v>
      </c>
    </row>
    <row r="59" spans="1:7" s="2" customFormat="1" ht="36" customHeight="1">
      <c r="A59" s="34" t="s">
        <v>183</v>
      </c>
      <c r="B59" s="34"/>
      <c r="C59" s="31">
        <v>23690100</v>
      </c>
      <c r="D59" s="31">
        <v>17767800</v>
      </c>
      <c r="E59" s="31">
        <v>20757000</v>
      </c>
      <c r="F59" s="26">
        <f t="shared" si="0"/>
        <v>75.0009497638254</v>
      </c>
      <c r="G59" s="27">
        <f t="shared" si="2"/>
        <v>85.59907501083973</v>
      </c>
    </row>
    <row r="60" spans="1:7" s="2" customFormat="1" ht="19.5" customHeight="1">
      <c r="A60" s="34" t="s">
        <v>175</v>
      </c>
      <c r="B60" s="34"/>
      <c r="C60" s="31">
        <v>11288500</v>
      </c>
      <c r="D60" s="31">
        <v>6772200</v>
      </c>
      <c r="E60" s="31">
        <v>0</v>
      </c>
      <c r="F60" s="26">
        <f t="shared" si="0"/>
        <v>59.99202728440448</v>
      </c>
      <c r="G60" s="27"/>
    </row>
    <row r="61" spans="1:7" s="6" customFormat="1" ht="24.75" customHeight="1">
      <c r="A61" s="32" t="s">
        <v>38</v>
      </c>
      <c r="B61" s="32"/>
      <c r="C61" s="28">
        <f>C63+C77+C78+C80+C81+C68+C69+C70+C72+C79+C64+C65+C67+C66</f>
        <v>165639515.21000004</v>
      </c>
      <c r="D61" s="28">
        <f>D63+D77+D78+D80+D81+D68+D69+D70+D72+D79+D64+D65+D67+D66</f>
        <v>54887122.400000006</v>
      </c>
      <c r="E61" s="28">
        <f>E63+E77+E78+E80+E81+E72+E68+E69+E67</f>
        <v>40221207</v>
      </c>
      <c r="F61" s="26">
        <f t="shared" si="0"/>
        <v>33.13649060757837</v>
      </c>
      <c r="G61" s="27">
        <f t="shared" si="2"/>
        <v>136.4631409494996</v>
      </c>
    </row>
    <row r="62" spans="1:7" s="2" customFormat="1" ht="13.5" hidden="1">
      <c r="A62" s="59" t="s">
        <v>47</v>
      </c>
      <c r="B62" s="59"/>
      <c r="C62" s="31">
        <v>0</v>
      </c>
      <c r="D62" s="31">
        <v>0</v>
      </c>
      <c r="E62" s="31">
        <v>0</v>
      </c>
      <c r="F62" s="26" t="e">
        <f t="shared" si="0"/>
        <v>#DIV/0!</v>
      </c>
      <c r="G62" s="27" t="e">
        <f t="shared" si="2"/>
        <v>#DIV/0!</v>
      </c>
    </row>
    <row r="63" spans="1:7" s="2" customFormat="1" ht="27">
      <c r="A63" s="59" t="s">
        <v>176</v>
      </c>
      <c r="B63" s="59"/>
      <c r="C63" s="31">
        <v>0</v>
      </c>
      <c r="D63" s="31">
        <v>0</v>
      </c>
      <c r="E63" s="31">
        <v>9191330.54</v>
      </c>
      <c r="F63" s="26"/>
      <c r="G63" s="27">
        <f>D63/E63*100</f>
        <v>0</v>
      </c>
    </row>
    <row r="64" spans="1:7" s="2" customFormat="1" ht="42.75" customHeight="1">
      <c r="A64" s="59" t="s">
        <v>184</v>
      </c>
      <c r="B64" s="59"/>
      <c r="C64" s="31">
        <v>1983700</v>
      </c>
      <c r="D64" s="31">
        <v>1983700</v>
      </c>
      <c r="E64" s="31">
        <v>0</v>
      </c>
      <c r="F64" s="26">
        <f t="shared" si="0"/>
        <v>100</v>
      </c>
      <c r="G64" s="27"/>
    </row>
    <row r="65" spans="1:7" s="2" customFormat="1" ht="33.75" customHeight="1">
      <c r="A65" s="59" t="s">
        <v>185</v>
      </c>
      <c r="B65" s="59"/>
      <c r="C65" s="31">
        <v>3285090.12</v>
      </c>
      <c r="D65" s="31">
        <v>1273378.84</v>
      </c>
      <c r="E65" s="31">
        <v>0</v>
      </c>
      <c r="F65" s="26">
        <f t="shared" si="0"/>
        <v>38.7623716088495</v>
      </c>
      <c r="G65" s="27"/>
    </row>
    <row r="66" spans="1:7" s="2" customFormat="1" ht="33.75" customHeight="1">
      <c r="A66" s="59" t="s">
        <v>191</v>
      </c>
      <c r="B66" s="59"/>
      <c r="C66" s="31">
        <v>1644840.87</v>
      </c>
      <c r="D66" s="31">
        <v>0</v>
      </c>
      <c r="E66" s="31">
        <v>0</v>
      </c>
      <c r="F66" s="26">
        <f t="shared" si="0"/>
        <v>0</v>
      </c>
      <c r="G66" s="27"/>
    </row>
    <row r="67" spans="1:7" s="2" customFormat="1" ht="36" customHeight="1">
      <c r="A67" s="59" t="s">
        <v>186</v>
      </c>
      <c r="B67" s="59"/>
      <c r="C67" s="31">
        <v>13061739.36</v>
      </c>
      <c r="D67" s="31">
        <v>2114907.28</v>
      </c>
      <c r="E67" s="31">
        <v>0</v>
      </c>
      <c r="F67" s="26">
        <f t="shared" si="0"/>
        <v>16.191620592864133</v>
      </c>
      <c r="G67" s="27"/>
    </row>
    <row r="68" spans="1:7" s="2" customFormat="1" ht="60" customHeight="1">
      <c r="A68" s="60" t="s">
        <v>130</v>
      </c>
      <c r="B68" s="60"/>
      <c r="C68" s="31">
        <v>724600</v>
      </c>
      <c r="D68" s="31">
        <v>724600</v>
      </c>
      <c r="E68" s="31">
        <v>656400</v>
      </c>
      <c r="F68" s="26">
        <f t="shared" si="0"/>
        <v>100</v>
      </c>
      <c r="G68" s="27">
        <f t="shared" si="2"/>
        <v>110.39000609384522</v>
      </c>
    </row>
    <row r="69" spans="1:7" s="2" customFormat="1" ht="81">
      <c r="A69" s="50" t="s">
        <v>131</v>
      </c>
      <c r="B69" s="50"/>
      <c r="C69" s="31">
        <v>0</v>
      </c>
      <c r="D69" s="104">
        <v>0</v>
      </c>
      <c r="E69" s="31">
        <v>2100159.63</v>
      </c>
      <c r="F69" s="26"/>
      <c r="G69" s="27">
        <f t="shared" si="2"/>
        <v>0</v>
      </c>
    </row>
    <row r="70" spans="1:7" s="2" customFormat="1" ht="54" hidden="1">
      <c r="A70" s="50" t="s">
        <v>132</v>
      </c>
      <c r="B70" s="50"/>
      <c r="C70" s="31"/>
      <c r="D70" s="31"/>
      <c r="E70" s="31"/>
      <c r="F70" s="26" t="e">
        <f t="shared" si="0"/>
        <v>#DIV/0!</v>
      </c>
      <c r="G70" s="27" t="e">
        <f t="shared" si="2"/>
        <v>#DIV/0!</v>
      </c>
    </row>
    <row r="71" spans="1:7" s="2" customFormat="1" ht="27" hidden="1">
      <c r="A71" s="59" t="s">
        <v>52</v>
      </c>
      <c r="B71" s="59"/>
      <c r="C71" s="31"/>
      <c r="D71" s="31"/>
      <c r="E71" s="31"/>
      <c r="F71" s="26" t="e">
        <f t="shared" si="0"/>
        <v>#DIV/0!</v>
      </c>
      <c r="G71" s="27" t="e">
        <f t="shared" si="2"/>
        <v>#DIV/0!</v>
      </c>
    </row>
    <row r="72" spans="1:7" s="2" customFormat="1" ht="32.25" customHeight="1">
      <c r="A72" s="61" t="s">
        <v>133</v>
      </c>
      <c r="B72" s="61"/>
      <c r="C72" s="31">
        <v>87589200</v>
      </c>
      <c r="D72" s="31">
        <v>6372083.32</v>
      </c>
      <c r="E72" s="31">
        <v>5395894.45</v>
      </c>
      <c r="F72" s="26">
        <f t="shared" si="0"/>
        <v>7.274964630342554</v>
      </c>
      <c r="G72" s="27">
        <f t="shared" si="2"/>
        <v>118.09132626751067</v>
      </c>
    </row>
    <row r="73" spans="1:7" s="2" customFormat="1" ht="27" hidden="1">
      <c r="A73" s="34" t="s">
        <v>82</v>
      </c>
      <c r="B73" s="34"/>
      <c r="C73" s="31"/>
      <c r="D73" s="31"/>
      <c r="E73" s="31"/>
      <c r="F73" s="26" t="e">
        <f t="shared" si="0"/>
        <v>#DIV/0!</v>
      </c>
      <c r="G73" s="27" t="e">
        <f t="shared" si="2"/>
        <v>#DIV/0!</v>
      </c>
    </row>
    <row r="74" spans="1:7" s="2" customFormat="1" ht="27" hidden="1">
      <c r="A74" s="34" t="s">
        <v>84</v>
      </c>
      <c r="B74" s="34"/>
      <c r="C74" s="31"/>
      <c r="D74" s="31"/>
      <c r="E74" s="31"/>
      <c r="F74" s="26" t="e">
        <f t="shared" si="0"/>
        <v>#DIV/0!</v>
      </c>
      <c r="G74" s="27" t="e">
        <f t="shared" si="2"/>
        <v>#DIV/0!</v>
      </c>
    </row>
    <row r="75" spans="1:7" s="2" customFormat="1" ht="67.5" hidden="1">
      <c r="A75" s="34" t="s">
        <v>83</v>
      </c>
      <c r="B75" s="34"/>
      <c r="C75" s="31"/>
      <c r="D75" s="31"/>
      <c r="E75" s="31"/>
      <c r="F75" s="26" t="e">
        <f t="shared" si="0"/>
        <v>#DIV/0!</v>
      </c>
      <c r="G75" s="27" t="e">
        <f t="shared" si="2"/>
        <v>#DIV/0!</v>
      </c>
    </row>
    <row r="76" spans="1:7" s="2" customFormat="1" ht="54" hidden="1">
      <c r="A76" s="34" t="s">
        <v>85</v>
      </c>
      <c r="B76" s="34"/>
      <c r="C76" s="31"/>
      <c r="D76" s="31"/>
      <c r="E76" s="31"/>
      <c r="F76" s="26" t="e">
        <f t="shared" si="0"/>
        <v>#DIV/0!</v>
      </c>
      <c r="G76" s="27" t="e">
        <f t="shared" si="2"/>
        <v>#DIV/0!</v>
      </c>
    </row>
    <row r="77" spans="1:7" s="2" customFormat="1" ht="46.5" customHeight="1">
      <c r="A77" s="34" t="s">
        <v>125</v>
      </c>
      <c r="B77" s="34"/>
      <c r="C77" s="31">
        <v>1013300</v>
      </c>
      <c r="D77" s="31">
        <v>1013298.16</v>
      </c>
      <c r="E77" s="31">
        <v>972043.01</v>
      </c>
      <c r="F77" s="26">
        <f t="shared" si="0"/>
        <v>99.99981841507945</v>
      </c>
      <c r="G77" s="27">
        <f t="shared" si="2"/>
        <v>104.24416919576429</v>
      </c>
    </row>
    <row r="78" spans="1:7" s="2" customFormat="1" ht="18" customHeight="1">
      <c r="A78" s="34" t="s">
        <v>126</v>
      </c>
      <c r="B78" s="34"/>
      <c r="C78" s="31">
        <v>11142.86</v>
      </c>
      <c r="D78" s="104">
        <v>11142.86</v>
      </c>
      <c r="E78" s="31">
        <v>235428.58</v>
      </c>
      <c r="F78" s="26">
        <f t="shared" si="0"/>
        <v>100</v>
      </c>
      <c r="G78" s="27">
        <f t="shared" si="2"/>
        <v>4.733010750011745</v>
      </c>
    </row>
    <row r="79" spans="1:7" s="2" customFormat="1" ht="41.25" customHeight="1" hidden="1">
      <c r="A79" s="34" t="s">
        <v>177</v>
      </c>
      <c r="B79" s="34"/>
      <c r="C79" s="31">
        <v>0</v>
      </c>
      <c r="D79" s="104">
        <v>0</v>
      </c>
      <c r="E79" s="31">
        <v>0</v>
      </c>
      <c r="F79" s="26" t="e">
        <f t="shared" si="0"/>
        <v>#DIV/0!</v>
      </c>
      <c r="G79" s="27" t="e">
        <f t="shared" si="2"/>
        <v>#DIV/0!</v>
      </c>
    </row>
    <row r="80" spans="1:7" s="2" customFormat="1" ht="54">
      <c r="A80" s="34" t="s">
        <v>127</v>
      </c>
      <c r="B80" s="34"/>
      <c r="C80" s="31">
        <v>0</v>
      </c>
      <c r="D80" s="31">
        <v>0</v>
      </c>
      <c r="E80" s="31">
        <v>1500000</v>
      </c>
      <c r="F80" s="26"/>
      <c r="G80" s="27">
        <f t="shared" si="2"/>
        <v>0</v>
      </c>
    </row>
    <row r="81" spans="1:7" s="2" customFormat="1" ht="18.75" customHeight="1">
      <c r="A81" s="59" t="s">
        <v>42</v>
      </c>
      <c r="B81" s="59"/>
      <c r="C81" s="31">
        <v>56325902</v>
      </c>
      <c r="D81" s="104">
        <v>41394011.94</v>
      </c>
      <c r="E81" s="31">
        <v>20169950.79</v>
      </c>
      <c r="F81" s="26">
        <f t="shared" si="0"/>
        <v>73.4901891850751</v>
      </c>
      <c r="G81" s="27">
        <f t="shared" si="2"/>
        <v>205.2261424481145</v>
      </c>
    </row>
    <row r="82" spans="1:7" s="2" customFormat="1" ht="13.5" hidden="1">
      <c r="A82" s="34" t="s">
        <v>68</v>
      </c>
      <c r="B82" s="34"/>
      <c r="C82" s="31"/>
      <c r="D82" s="31">
        <v>0</v>
      </c>
      <c r="E82" s="31">
        <v>0</v>
      </c>
      <c r="F82" s="26" t="e">
        <f t="shared" si="0"/>
        <v>#DIV/0!</v>
      </c>
      <c r="G82" s="27" t="e">
        <f t="shared" si="2"/>
        <v>#DIV/0!</v>
      </c>
    </row>
    <row r="83" spans="1:7" s="6" customFormat="1" ht="24" customHeight="1">
      <c r="A83" s="32" t="s">
        <v>39</v>
      </c>
      <c r="B83" s="32"/>
      <c r="C83" s="28">
        <f>C84+C85+C86+C87+C88+C89+C91+C90+C92+C93+C94</f>
        <v>250824056.26</v>
      </c>
      <c r="D83" s="28">
        <f>D84+D85+D86+D87+D88+D89+D91+D90+D92+D93+D94</f>
        <v>174318509.18</v>
      </c>
      <c r="E83" s="28">
        <f>E84+E85+E86+E87+E88+E89+E91+E90+E92+E93+E94</f>
        <v>165987148.13</v>
      </c>
      <c r="F83" s="26">
        <f aca="true" t="shared" si="3" ref="F83:F126">D83/C83*100</f>
        <v>69.49832156422204</v>
      </c>
      <c r="G83" s="27">
        <f t="shared" si="2"/>
        <v>105.01928079604991</v>
      </c>
    </row>
    <row r="84" spans="1:7" s="2" customFormat="1" ht="27" hidden="1">
      <c r="A84" s="59" t="s">
        <v>117</v>
      </c>
      <c r="B84" s="59"/>
      <c r="C84" s="31"/>
      <c r="D84" s="31"/>
      <c r="E84" s="31"/>
      <c r="F84" s="26" t="e">
        <f t="shared" si="3"/>
        <v>#DIV/0!</v>
      </c>
      <c r="G84" s="27" t="e">
        <f t="shared" si="2"/>
        <v>#DIV/0!</v>
      </c>
    </row>
    <row r="85" spans="1:7" s="2" customFormat="1" ht="60" customHeight="1">
      <c r="A85" s="59" t="s">
        <v>179</v>
      </c>
      <c r="B85" s="59"/>
      <c r="C85" s="31">
        <v>248500</v>
      </c>
      <c r="D85" s="31">
        <v>129572.34</v>
      </c>
      <c r="E85" s="31">
        <v>146617.6</v>
      </c>
      <c r="F85" s="26">
        <f t="shared" si="3"/>
        <v>52.141786720321925</v>
      </c>
      <c r="G85" s="27">
        <f t="shared" si="2"/>
        <v>88.37434250731152</v>
      </c>
    </row>
    <row r="86" spans="1:7" s="2" customFormat="1" ht="33.75" customHeight="1">
      <c r="A86" s="59" t="s">
        <v>30</v>
      </c>
      <c r="B86" s="59"/>
      <c r="C86" s="31">
        <v>1668500</v>
      </c>
      <c r="D86" s="104">
        <v>1354000</v>
      </c>
      <c r="E86" s="31">
        <v>837534.93</v>
      </c>
      <c r="F86" s="26">
        <f t="shared" si="3"/>
        <v>81.15073419238837</v>
      </c>
      <c r="G86" s="27">
        <f t="shared" si="2"/>
        <v>161.66489915829538</v>
      </c>
    </row>
    <row r="87" spans="1:7" s="2" customFormat="1" ht="45.75" customHeight="1">
      <c r="A87" s="35" t="s">
        <v>66</v>
      </c>
      <c r="B87" s="35"/>
      <c r="C87" s="31">
        <v>38800</v>
      </c>
      <c r="D87" s="31">
        <v>38800</v>
      </c>
      <c r="E87" s="31">
        <v>0</v>
      </c>
      <c r="F87" s="26">
        <f t="shared" si="3"/>
        <v>100</v>
      </c>
      <c r="G87" s="27"/>
    </row>
    <row r="88" spans="1:7" s="2" customFormat="1" ht="36.75" customHeight="1">
      <c r="A88" s="59" t="s">
        <v>31</v>
      </c>
      <c r="B88" s="59"/>
      <c r="C88" s="31">
        <v>1069000</v>
      </c>
      <c r="D88" s="104">
        <v>1068980</v>
      </c>
      <c r="E88" s="31">
        <v>799600</v>
      </c>
      <c r="F88" s="26">
        <f t="shared" si="3"/>
        <v>99.99812909260991</v>
      </c>
      <c r="G88" s="27">
        <f t="shared" si="2"/>
        <v>133.68934467233618</v>
      </c>
    </row>
    <row r="89" spans="1:7" s="2" customFormat="1" ht="34.5" customHeight="1">
      <c r="A89" s="59" t="s">
        <v>180</v>
      </c>
      <c r="B89" s="59"/>
      <c r="C89" s="31">
        <v>99328.26</v>
      </c>
      <c r="D89" s="104">
        <v>99328.26</v>
      </c>
      <c r="E89" s="31">
        <v>96426.62</v>
      </c>
      <c r="F89" s="26">
        <f t="shared" si="3"/>
        <v>100</v>
      </c>
      <c r="G89" s="27">
        <f t="shared" si="2"/>
        <v>103.00916904481356</v>
      </c>
    </row>
    <row r="90" spans="1:7" s="2" customFormat="1" ht="26.25" customHeight="1" hidden="1">
      <c r="A90" s="59" t="s">
        <v>51</v>
      </c>
      <c r="B90" s="59"/>
      <c r="C90" s="31"/>
      <c r="D90" s="31"/>
      <c r="E90" s="31"/>
      <c r="F90" s="26" t="e">
        <f t="shared" si="3"/>
        <v>#DIV/0!</v>
      </c>
      <c r="G90" s="27" t="e">
        <f t="shared" si="2"/>
        <v>#DIV/0!</v>
      </c>
    </row>
    <row r="91" spans="1:7" s="2" customFormat="1" ht="28.5" customHeight="1">
      <c r="A91" s="59" t="s">
        <v>178</v>
      </c>
      <c r="B91" s="59"/>
      <c r="C91" s="31">
        <v>246771308</v>
      </c>
      <c r="D91" s="104">
        <v>170699208.58</v>
      </c>
      <c r="E91" s="31">
        <v>164106968.98</v>
      </c>
      <c r="F91" s="26">
        <f t="shared" si="3"/>
        <v>69.17303715876078</v>
      </c>
      <c r="G91" s="27">
        <f t="shared" si="2"/>
        <v>104.01703818001991</v>
      </c>
    </row>
    <row r="92" spans="1:7" s="2" customFormat="1" ht="40.5" customHeight="1">
      <c r="A92" s="35" t="s">
        <v>102</v>
      </c>
      <c r="B92" s="35"/>
      <c r="C92" s="31">
        <v>928620</v>
      </c>
      <c r="D92" s="31">
        <v>928620</v>
      </c>
      <c r="E92" s="31">
        <v>0</v>
      </c>
      <c r="F92" s="26">
        <f t="shared" si="3"/>
        <v>100</v>
      </c>
      <c r="G92" s="27"/>
    </row>
    <row r="93" spans="1:7" s="2" customFormat="1" ht="13.5" hidden="1">
      <c r="A93" s="35" t="s">
        <v>53</v>
      </c>
      <c r="B93" s="35"/>
      <c r="C93" s="31"/>
      <c r="D93" s="31"/>
      <c r="E93" s="31"/>
      <c r="F93" s="26" t="e">
        <f t="shared" si="3"/>
        <v>#DIV/0!</v>
      </c>
      <c r="G93" s="27" t="e">
        <f t="shared" si="2"/>
        <v>#DIV/0!</v>
      </c>
    </row>
    <row r="94" spans="1:7" s="2" customFormat="1" ht="19.5" customHeight="1" hidden="1">
      <c r="A94" s="59" t="s">
        <v>32</v>
      </c>
      <c r="B94" s="59"/>
      <c r="C94" s="31">
        <v>0</v>
      </c>
      <c r="D94" s="31">
        <v>0</v>
      </c>
      <c r="E94" s="31">
        <v>0</v>
      </c>
      <c r="F94" s="26" t="e">
        <f t="shared" si="3"/>
        <v>#DIV/0!</v>
      </c>
      <c r="G94" s="27" t="e">
        <f t="shared" si="2"/>
        <v>#DIV/0!</v>
      </c>
    </row>
    <row r="95" spans="1:7" s="6" customFormat="1" ht="16.5" customHeight="1">
      <c r="A95" s="62" t="s">
        <v>46</v>
      </c>
      <c r="B95" s="62"/>
      <c r="C95" s="28">
        <f>C96+C97+C98+C100+C105+C103+C104+C102</f>
        <v>8773074</v>
      </c>
      <c r="D95" s="28">
        <f>D96+D97+D98+D100+D105+D102+D103+D104</f>
        <v>1041318</v>
      </c>
      <c r="E95" s="28">
        <f>E96+E97+E98+E100+E104+E105+E102+E99</f>
        <v>3339423.31</v>
      </c>
      <c r="F95" s="26">
        <f t="shared" si="3"/>
        <v>11.869476992898955</v>
      </c>
      <c r="G95" s="27">
        <f t="shared" si="2"/>
        <v>31.18256966350277</v>
      </c>
    </row>
    <row r="96" spans="1:7" s="2" customFormat="1" ht="40.5" hidden="1">
      <c r="A96" s="34" t="s">
        <v>0</v>
      </c>
      <c r="B96" s="34"/>
      <c r="C96" s="31">
        <v>0</v>
      </c>
      <c r="D96" s="31">
        <v>0</v>
      </c>
      <c r="E96" s="31">
        <v>0</v>
      </c>
      <c r="F96" s="26" t="e">
        <f t="shared" si="3"/>
        <v>#DIV/0!</v>
      </c>
      <c r="G96" s="27" t="e">
        <f t="shared" si="2"/>
        <v>#DIV/0!</v>
      </c>
    </row>
    <row r="97" spans="1:7" s="2" customFormat="1" ht="43.5" customHeight="1">
      <c r="A97" s="34" t="s">
        <v>128</v>
      </c>
      <c r="B97" s="38"/>
      <c r="C97" s="104">
        <v>8493474</v>
      </c>
      <c r="D97" s="104">
        <v>870000</v>
      </c>
      <c r="E97" s="31">
        <v>3339423.31</v>
      </c>
      <c r="F97" s="26">
        <f t="shared" si="3"/>
        <v>10.243158453184174</v>
      </c>
      <c r="G97" s="27">
        <f t="shared" si="2"/>
        <v>26.05240244310327</v>
      </c>
    </row>
    <row r="98" spans="1:7" s="2" customFormat="1" ht="27.75" customHeight="1" hidden="1">
      <c r="A98" s="34" t="s">
        <v>49</v>
      </c>
      <c r="B98" s="34"/>
      <c r="C98" s="31"/>
      <c r="D98" s="31"/>
      <c r="E98" s="31"/>
      <c r="F98" s="26" t="e">
        <f t="shared" si="3"/>
        <v>#DIV/0!</v>
      </c>
      <c r="G98" s="27" t="e">
        <f t="shared" si="2"/>
        <v>#DIV/0!</v>
      </c>
    </row>
    <row r="99" spans="1:7" s="2" customFormat="1" ht="43.5" customHeight="1" hidden="1">
      <c r="A99" s="34" t="s">
        <v>108</v>
      </c>
      <c r="B99" s="34"/>
      <c r="C99" s="31"/>
      <c r="D99" s="31"/>
      <c r="E99" s="31"/>
      <c r="F99" s="26" t="e">
        <f t="shared" si="3"/>
        <v>#DIV/0!</v>
      </c>
      <c r="G99" s="27" t="e">
        <f t="shared" si="2"/>
        <v>#DIV/0!</v>
      </c>
    </row>
    <row r="100" spans="1:7" s="2" customFormat="1" ht="44.25" customHeight="1" hidden="1">
      <c r="A100" s="34" t="s">
        <v>105</v>
      </c>
      <c r="B100" s="34"/>
      <c r="C100" s="31"/>
      <c r="D100" s="31"/>
      <c r="E100" s="31"/>
      <c r="F100" s="26" t="e">
        <f t="shared" si="3"/>
        <v>#DIV/0!</v>
      </c>
      <c r="G100" s="27" t="e">
        <f t="shared" si="2"/>
        <v>#DIV/0!</v>
      </c>
    </row>
    <row r="101" spans="1:7" s="2" customFormat="1" ht="27" hidden="1">
      <c r="A101" s="34" t="s">
        <v>78</v>
      </c>
      <c r="B101" s="34"/>
      <c r="C101" s="31"/>
      <c r="D101" s="31"/>
      <c r="E101" s="31"/>
      <c r="F101" s="26" t="e">
        <f t="shared" si="3"/>
        <v>#DIV/0!</v>
      </c>
      <c r="G101" s="27" t="e">
        <f t="shared" si="2"/>
        <v>#DIV/0!</v>
      </c>
    </row>
    <row r="102" spans="1:7" s="2" customFormat="1" ht="54.75" customHeight="1" hidden="1">
      <c r="A102" s="34" t="s">
        <v>116</v>
      </c>
      <c r="B102" s="34"/>
      <c r="C102" s="31"/>
      <c r="D102" s="31"/>
      <c r="E102" s="31"/>
      <c r="F102" s="26" t="e">
        <f t="shared" si="3"/>
        <v>#DIV/0!</v>
      </c>
      <c r="G102" s="27" t="e">
        <f t="shared" si="2"/>
        <v>#DIV/0!</v>
      </c>
    </row>
    <row r="103" spans="1:7" s="2" customFormat="1" ht="40.5" hidden="1">
      <c r="A103" s="34" t="s">
        <v>118</v>
      </c>
      <c r="B103" s="34"/>
      <c r="C103" s="31">
        <v>0</v>
      </c>
      <c r="D103" s="31">
        <v>0</v>
      </c>
      <c r="E103" s="31">
        <v>0</v>
      </c>
      <c r="F103" s="26" t="e">
        <f t="shared" si="3"/>
        <v>#DIV/0!</v>
      </c>
      <c r="G103" s="27" t="e">
        <f t="shared" si="2"/>
        <v>#DIV/0!</v>
      </c>
    </row>
    <row r="104" spans="1:7" s="2" customFormat="1" ht="40.5" hidden="1">
      <c r="A104" s="34" t="s">
        <v>119</v>
      </c>
      <c r="B104" s="34"/>
      <c r="C104" s="31">
        <v>0</v>
      </c>
      <c r="D104" s="31">
        <v>0</v>
      </c>
      <c r="E104" s="31">
        <v>0</v>
      </c>
      <c r="F104" s="26" t="e">
        <f t="shared" si="3"/>
        <v>#DIV/0!</v>
      </c>
      <c r="G104" s="27" t="e">
        <f t="shared" si="2"/>
        <v>#DIV/0!</v>
      </c>
    </row>
    <row r="105" spans="1:7" s="2" customFormat="1" ht="26.25" customHeight="1">
      <c r="A105" s="34" t="s">
        <v>75</v>
      </c>
      <c r="B105" s="34"/>
      <c r="C105" s="31">
        <v>279600</v>
      </c>
      <c r="D105" s="31">
        <v>171318</v>
      </c>
      <c r="E105" s="31">
        <f>E107+E111+E110+E108</f>
        <v>0</v>
      </c>
      <c r="F105" s="26">
        <f t="shared" si="3"/>
        <v>61.2725321888412</v>
      </c>
      <c r="G105" s="27"/>
    </row>
    <row r="106" spans="1:7" s="2" customFormat="1" ht="13.5" hidden="1">
      <c r="A106" s="34" t="s">
        <v>86</v>
      </c>
      <c r="B106" s="34"/>
      <c r="C106" s="31"/>
      <c r="D106" s="31"/>
      <c r="E106" s="31"/>
      <c r="F106" s="26" t="e">
        <f t="shared" si="3"/>
        <v>#DIV/0!</v>
      </c>
      <c r="G106" s="27" t="e">
        <f t="shared" si="2"/>
        <v>#DIV/0!</v>
      </c>
    </row>
    <row r="107" spans="1:7" s="14" customFormat="1" ht="27" hidden="1">
      <c r="A107" s="63" t="s">
        <v>138</v>
      </c>
      <c r="B107" s="63"/>
      <c r="C107" s="64"/>
      <c r="D107" s="64"/>
      <c r="E107" s="64"/>
      <c r="F107" s="26" t="e">
        <f t="shared" si="3"/>
        <v>#DIV/0!</v>
      </c>
      <c r="G107" s="27" t="e">
        <f t="shared" si="2"/>
        <v>#DIV/0!</v>
      </c>
    </row>
    <row r="108" spans="1:7" s="14" customFormat="1" ht="13.5" hidden="1">
      <c r="A108" s="63" t="s">
        <v>139</v>
      </c>
      <c r="B108" s="63"/>
      <c r="C108" s="64"/>
      <c r="D108" s="64"/>
      <c r="E108" s="64"/>
      <c r="F108" s="26" t="e">
        <f t="shared" si="3"/>
        <v>#DIV/0!</v>
      </c>
      <c r="G108" s="27" t="e">
        <f t="shared" si="2"/>
        <v>#DIV/0!</v>
      </c>
    </row>
    <row r="109" spans="1:7" s="14" customFormat="1" ht="13.5" hidden="1">
      <c r="A109" s="63" t="s">
        <v>137</v>
      </c>
      <c r="B109" s="63"/>
      <c r="C109" s="64"/>
      <c r="D109" s="64"/>
      <c r="E109" s="64"/>
      <c r="F109" s="26" t="e">
        <f t="shared" si="3"/>
        <v>#DIV/0!</v>
      </c>
      <c r="G109" s="27" t="e">
        <f t="shared" si="2"/>
        <v>#DIV/0!</v>
      </c>
    </row>
    <row r="110" spans="1:7" s="14" customFormat="1" ht="27" hidden="1">
      <c r="A110" s="63" t="s">
        <v>122</v>
      </c>
      <c r="B110" s="63"/>
      <c r="C110" s="64"/>
      <c r="D110" s="64"/>
      <c r="E110" s="64"/>
      <c r="F110" s="26" t="e">
        <f t="shared" si="3"/>
        <v>#DIV/0!</v>
      </c>
      <c r="G110" s="27" t="e">
        <f t="shared" si="2"/>
        <v>#DIV/0!</v>
      </c>
    </row>
    <row r="111" spans="1:7" s="14" customFormat="1" ht="27" hidden="1">
      <c r="A111" s="63" t="s">
        <v>107</v>
      </c>
      <c r="B111" s="63"/>
      <c r="C111" s="64"/>
      <c r="D111" s="64"/>
      <c r="E111" s="64"/>
      <c r="F111" s="26" t="e">
        <f t="shared" si="3"/>
        <v>#DIV/0!</v>
      </c>
      <c r="G111" s="27" t="e">
        <f t="shared" si="2"/>
        <v>#DIV/0!</v>
      </c>
    </row>
    <row r="112" spans="1:7" s="2" customFormat="1" ht="13.5" hidden="1">
      <c r="A112" s="34" t="s">
        <v>106</v>
      </c>
      <c r="B112" s="34"/>
      <c r="C112" s="31">
        <v>0</v>
      </c>
      <c r="D112" s="31">
        <v>0</v>
      </c>
      <c r="E112" s="31">
        <v>0</v>
      </c>
      <c r="F112" s="26" t="e">
        <f t="shared" si="3"/>
        <v>#DIV/0!</v>
      </c>
      <c r="G112" s="27" t="e">
        <f t="shared" si="2"/>
        <v>#DIV/0!</v>
      </c>
    </row>
    <row r="113" spans="1:7" s="2" customFormat="1" ht="13.5" hidden="1">
      <c r="A113" s="34" t="s">
        <v>87</v>
      </c>
      <c r="B113" s="34"/>
      <c r="C113" s="31">
        <v>0</v>
      </c>
      <c r="D113" s="31">
        <v>0</v>
      </c>
      <c r="E113" s="31">
        <v>0</v>
      </c>
      <c r="F113" s="26" t="e">
        <f t="shared" si="3"/>
        <v>#DIV/0!</v>
      </c>
      <c r="G113" s="27" t="e">
        <f t="shared" si="2"/>
        <v>#DIV/0!</v>
      </c>
    </row>
    <row r="114" spans="1:7" s="2" customFormat="1" ht="13.5" hidden="1">
      <c r="A114" s="34" t="s">
        <v>88</v>
      </c>
      <c r="B114" s="34"/>
      <c r="C114" s="31">
        <v>0</v>
      </c>
      <c r="D114" s="31">
        <v>0</v>
      </c>
      <c r="E114" s="31">
        <v>0</v>
      </c>
      <c r="F114" s="26" t="e">
        <f t="shared" si="3"/>
        <v>#DIV/0!</v>
      </c>
      <c r="G114" s="27" t="e">
        <f t="shared" si="2"/>
        <v>#DIV/0!</v>
      </c>
    </row>
    <row r="115" spans="1:7" s="2" customFormat="1" ht="13.5" hidden="1">
      <c r="A115" s="34" t="s">
        <v>89</v>
      </c>
      <c r="B115" s="34"/>
      <c r="C115" s="31">
        <v>0</v>
      </c>
      <c r="D115" s="31">
        <v>0</v>
      </c>
      <c r="E115" s="31">
        <v>0</v>
      </c>
      <c r="F115" s="26" t="e">
        <f t="shared" si="3"/>
        <v>#DIV/0!</v>
      </c>
      <c r="G115" s="27" t="e">
        <f t="shared" si="2"/>
        <v>#DIV/0!</v>
      </c>
    </row>
    <row r="116" spans="1:7" s="2" customFormat="1" ht="13.5" hidden="1">
      <c r="A116" s="34" t="s">
        <v>90</v>
      </c>
      <c r="B116" s="34"/>
      <c r="C116" s="31">
        <v>0</v>
      </c>
      <c r="D116" s="31">
        <v>0</v>
      </c>
      <c r="E116" s="31">
        <v>0</v>
      </c>
      <c r="F116" s="26" t="e">
        <f t="shared" si="3"/>
        <v>#DIV/0!</v>
      </c>
      <c r="G116" s="27" t="e">
        <f t="shared" si="2"/>
        <v>#DIV/0!</v>
      </c>
    </row>
    <row r="117" spans="1:7" s="2" customFormat="1" ht="13.5" hidden="1">
      <c r="A117" s="34" t="s">
        <v>109</v>
      </c>
      <c r="B117" s="34"/>
      <c r="C117" s="31">
        <v>0</v>
      </c>
      <c r="D117" s="31">
        <v>0</v>
      </c>
      <c r="E117" s="31">
        <v>0</v>
      </c>
      <c r="F117" s="26" t="e">
        <f t="shared" si="3"/>
        <v>#DIV/0!</v>
      </c>
      <c r="G117" s="27" t="e">
        <f t="shared" si="2"/>
        <v>#DIV/0!</v>
      </c>
    </row>
    <row r="118" spans="1:7" s="2" customFormat="1" ht="27" hidden="1">
      <c r="A118" s="34" t="s">
        <v>123</v>
      </c>
      <c r="B118" s="34"/>
      <c r="C118" s="31">
        <v>0</v>
      </c>
      <c r="D118" s="31">
        <v>0</v>
      </c>
      <c r="E118" s="31">
        <v>0</v>
      </c>
      <c r="F118" s="26" t="e">
        <f t="shared" si="3"/>
        <v>#DIV/0!</v>
      </c>
      <c r="G118" s="27" t="e">
        <f aca="true" t="shared" si="4" ref="G118:G125">D118/E118*100</f>
        <v>#DIV/0!</v>
      </c>
    </row>
    <row r="119" spans="1:7" s="2" customFormat="1" ht="13.5" hidden="1">
      <c r="A119" s="34" t="s">
        <v>110</v>
      </c>
      <c r="B119" s="34"/>
      <c r="C119" s="31">
        <v>0</v>
      </c>
      <c r="D119" s="31">
        <v>0</v>
      </c>
      <c r="E119" s="31">
        <v>0</v>
      </c>
      <c r="F119" s="26" t="e">
        <f t="shared" si="3"/>
        <v>#DIV/0!</v>
      </c>
      <c r="G119" s="27" t="e">
        <f t="shared" si="4"/>
        <v>#DIV/0!</v>
      </c>
    </row>
    <row r="120" spans="1:7" s="6" customFormat="1" ht="14.25" customHeight="1">
      <c r="A120" s="32" t="s">
        <v>76</v>
      </c>
      <c r="B120" s="32"/>
      <c r="C120" s="28">
        <f>C121</f>
        <v>69725</v>
      </c>
      <c r="D120" s="28">
        <f>D121</f>
        <v>0</v>
      </c>
      <c r="E120" s="28">
        <f>E121</f>
        <v>191440.76</v>
      </c>
      <c r="F120" s="26">
        <f t="shared" si="3"/>
        <v>0</v>
      </c>
      <c r="G120" s="27">
        <f t="shared" si="4"/>
        <v>0</v>
      </c>
    </row>
    <row r="121" spans="1:7" s="2" customFormat="1" ht="14.25" customHeight="1">
      <c r="A121" s="34" t="s">
        <v>77</v>
      </c>
      <c r="B121" s="34"/>
      <c r="C121" s="31">
        <v>69725</v>
      </c>
      <c r="D121" s="31">
        <v>0</v>
      </c>
      <c r="E121" s="31">
        <v>191440.76</v>
      </c>
      <c r="F121" s="26">
        <f t="shared" si="3"/>
        <v>0</v>
      </c>
      <c r="G121" s="27">
        <f t="shared" si="4"/>
        <v>0</v>
      </c>
    </row>
    <row r="122" spans="1:7" s="6" customFormat="1" ht="23.25" customHeight="1">
      <c r="A122" s="32" t="s">
        <v>54</v>
      </c>
      <c r="B122" s="32"/>
      <c r="C122" s="28">
        <f>C123+C124+C125+C126</f>
        <v>-1823784.5</v>
      </c>
      <c r="D122" s="28">
        <f>D123+D124+D125+D126</f>
        <v>0</v>
      </c>
      <c r="E122" s="28">
        <f>E123+E124+E125+E126</f>
        <v>-877095.9</v>
      </c>
      <c r="F122" s="26">
        <f t="shared" si="3"/>
        <v>0</v>
      </c>
      <c r="G122" s="27">
        <f t="shared" si="4"/>
        <v>0</v>
      </c>
    </row>
    <row r="123" spans="1:7" s="6" customFormat="1" ht="44.25" customHeight="1" hidden="1">
      <c r="A123" s="32" t="s">
        <v>104</v>
      </c>
      <c r="B123" s="32"/>
      <c r="C123" s="28">
        <v>0</v>
      </c>
      <c r="D123" s="28">
        <v>0</v>
      </c>
      <c r="E123" s="28">
        <v>0</v>
      </c>
      <c r="F123" s="26" t="e">
        <f t="shared" si="3"/>
        <v>#DIV/0!</v>
      </c>
      <c r="G123" s="27" t="e">
        <f t="shared" si="4"/>
        <v>#DIV/0!</v>
      </c>
    </row>
    <row r="124" spans="1:7" s="6" customFormat="1" ht="27" customHeight="1" hidden="1">
      <c r="A124" s="32" t="s">
        <v>111</v>
      </c>
      <c r="B124" s="32"/>
      <c r="C124" s="28">
        <v>0</v>
      </c>
      <c r="D124" s="28">
        <v>0</v>
      </c>
      <c r="E124" s="28">
        <v>0</v>
      </c>
      <c r="F124" s="26" t="e">
        <f t="shared" si="3"/>
        <v>#DIV/0!</v>
      </c>
      <c r="G124" s="27" t="e">
        <f t="shared" si="4"/>
        <v>#DIV/0!</v>
      </c>
    </row>
    <row r="125" spans="1:7" s="6" customFormat="1" ht="23.25" customHeight="1" hidden="1">
      <c r="A125" s="32" t="s">
        <v>112</v>
      </c>
      <c r="B125" s="32"/>
      <c r="C125" s="28">
        <v>0</v>
      </c>
      <c r="D125" s="28">
        <v>0</v>
      </c>
      <c r="E125" s="28">
        <v>0</v>
      </c>
      <c r="F125" s="26" t="e">
        <f t="shared" si="3"/>
        <v>#DIV/0!</v>
      </c>
      <c r="G125" s="27" t="e">
        <f t="shared" si="4"/>
        <v>#DIV/0!</v>
      </c>
    </row>
    <row r="126" spans="1:7" s="2" customFormat="1" ht="32.25" customHeight="1">
      <c r="A126" s="34" t="s">
        <v>113</v>
      </c>
      <c r="B126" s="34"/>
      <c r="C126" s="31">
        <v>-1823784.5</v>
      </c>
      <c r="D126" s="31">
        <v>0</v>
      </c>
      <c r="E126" s="31">
        <v>-877095.9</v>
      </c>
      <c r="F126" s="26">
        <f t="shared" si="3"/>
        <v>0</v>
      </c>
      <c r="G126" s="27">
        <f>D126/E126*100</f>
        <v>0</v>
      </c>
    </row>
    <row r="127" spans="1:7" s="5" customFormat="1" ht="12.75" customHeight="1">
      <c r="A127" s="58" t="s">
        <v>8</v>
      </c>
      <c r="B127" s="58"/>
      <c r="C127" s="21">
        <f>C54+C55</f>
        <v>555703753.47</v>
      </c>
      <c r="D127" s="21">
        <f>D54+D55</f>
        <v>319747721.67</v>
      </c>
      <c r="E127" s="21">
        <f>E54+E55</f>
        <v>290417803.13</v>
      </c>
      <c r="F127" s="22">
        <f>D127/C127*100</f>
        <v>57.539240948686846</v>
      </c>
      <c r="G127" s="23">
        <f>D127/E127*100</f>
        <v>110.09921507011435</v>
      </c>
    </row>
    <row r="128" spans="1:7" ht="13.5">
      <c r="A128" s="66"/>
      <c r="B128" s="66"/>
      <c r="C128" s="67"/>
      <c r="D128" s="67"/>
      <c r="E128" s="67"/>
      <c r="F128" s="26"/>
      <c r="G128" s="65"/>
    </row>
    <row r="129" spans="1:7" ht="13.5">
      <c r="A129" s="122" t="s">
        <v>9</v>
      </c>
      <c r="B129" s="123"/>
      <c r="C129" s="123"/>
      <c r="D129" s="123"/>
      <c r="E129" s="123"/>
      <c r="F129" s="123"/>
      <c r="G129" s="124"/>
    </row>
    <row r="130" spans="1:7" s="4" customFormat="1" ht="17.25" customHeight="1">
      <c r="A130" s="68" t="s">
        <v>10</v>
      </c>
      <c r="B130" s="68"/>
      <c r="C130" s="113">
        <v>35402530.33</v>
      </c>
      <c r="D130" s="114">
        <v>23681745.24</v>
      </c>
      <c r="E130" s="76">
        <v>20337129.86</v>
      </c>
      <c r="F130" s="69">
        <f aca="true" t="shared" si="5" ref="F130:F180">D130/C130*100</f>
        <v>66.89280404325268</v>
      </c>
      <c r="G130" s="70">
        <f aca="true" t="shared" si="6" ref="G130:G180">D130/E130*100</f>
        <v>116.4458574195287</v>
      </c>
    </row>
    <row r="131" spans="1:7" s="2" customFormat="1" ht="15" customHeight="1">
      <c r="A131" s="34" t="s">
        <v>11</v>
      </c>
      <c r="B131" s="34"/>
      <c r="C131" s="115">
        <v>25778775.53</v>
      </c>
      <c r="D131" s="116">
        <v>15969835.62</v>
      </c>
      <c r="E131" s="73">
        <v>15742459.79</v>
      </c>
      <c r="F131" s="69">
        <f t="shared" si="5"/>
        <v>61.94955071242671</v>
      </c>
      <c r="G131" s="70">
        <f t="shared" si="6"/>
        <v>101.44434753547496</v>
      </c>
    </row>
    <row r="132" spans="1:7" ht="14.25" customHeight="1">
      <c r="A132" s="71" t="s">
        <v>35</v>
      </c>
      <c r="B132" s="71"/>
      <c r="C132" s="72">
        <v>833000</v>
      </c>
      <c r="D132" s="116">
        <v>573451.38</v>
      </c>
      <c r="E132" s="73">
        <v>526338.29</v>
      </c>
      <c r="F132" s="69">
        <f t="shared" si="5"/>
        <v>68.84170228091236</v>
      </c>
      <c r="G132" s="70">
        <f t="shared" si="6"/>
        <v>108.95110443133444</v>
      </c>
    </row>
    <row r="133" spans="1:7" ht="14.25" customHeight="1">
      <c r="A133" s="71" t="s">
        <v>12</v>
      </c>
      <c r="B133" s="71"/>
      <c r="C133" s="72">
        <f>C130-C131-C132</f>
        <v>8790754.799999997</v>
      </c>
      <c r="D133" s="73">
        <f>D130-D131-D132</f>
        <v>7138458.239999999</v>
      </c>
      <c r="E133" s="73">
        <f>E130-E131-E132</f>
        <v>4068331.7800000003</v>
      </c>
      <c r="F133" s="69">
        <f t="shared" si="5"/>
        <v>81.20415598442129</v>
      </c>
      <c r="G133" s="70">
        <f t="shared" si="6"/>
        <v>175.4640139010491</v>
      </c>
    </row>
    <row r="134" spans="1:7" s="7" customFormat="1" ht="11.25" customHeight="1">
      <c r="A134" s="74" t="s">
        <v>59</v>
      </c>
      <c r="B134" s="74"/>
      <c r="C134" s="117">
        <v>2600</v>
      </c>
      <c r="D134" s="118">
        <v>2100</v>
      </c>
      <c r="E134" s="77">
        <v>1100</v>
      </c>
      <c r="F134" s="69">
        <f t="shared" si="5"/>
        <v>80.76923076923077</v>
      </c>
      <c r="G134" s="70">
        <f t="shared" si="6"/>
        <v>190.9090909090909</v>
      </c>
    </row>
    <row r="135" spans="1:7" s="4" customFormat="1" ht="12.75" customHeight="1">
      <c r="A135" s="68" t="s">
        <v>55</v>
      </c>
      <c r="B135" s="68"/>
      <c r="C135" s="113">
        <v>1069000</v>
      </c>
      <c r="D135" s="114">
        <v>1068980</v>
      </c>
      <c r="E135" s="76">
        <v>799600</v>
      </c>
      <c r="F135" s="69">
        <f t="shared" si="5"/>
        <v>99.99812909260991</v>
      </c>
      <c r="G135" s="70">
        <f t="shared" si="6"/>
        <v>133.68934467233618</v>
      </c>
    </row>
    <row r="136" spans="1:7" ht="13.5">
      <c r="A136" s="71" t="s">
        <v>56</v>
      </c>
      <c r="B136" s="71"/>
      <c r="C136" s="72"/>
      <c r="D136" s="73"/>
      <c r="E136" s="73"/>
      <c r="F136" s="69"/>
      <c r="G136" s="70"/>
    </row>
    <row r="137" spans="1:7" s="7" customFormat="1" ht="15" customHeight="1">
      <c r="A137" s="74" t="s">
        <v>59</v>
      </c>
      <c r="B137" s="74"/>
      <c r="C137" s="117">
        <v>1069000</v>
      </c>
      <c r="D137" s="118">
        <v>1068980</v>
      </c>
      <c r="E137" s="77">
        <v>799600</v>
      </c>
      <c r="F137" s="69">
        <f t="shared" si="5"/>
        <v>99.99812909260991</v>
      </c>
      <c r="G137" s="70">
        <f t="shared" si="6"/>
        <v>133.68934467233618</v>
      </c>
    </row>
    <row r="138" spans="1:7" s="4" customFormat="1" ht="24" customHeight="1">
      <c r="A138" s="68" t="s">
        <v>37</v>
      </c>
      <c r="B138" s="68"/>
      <c r="C138" s="113">
        <v>4235473</v>
      </c>
      <c r="D138" s="114">
        <v>3569671.33</v>
      </c>
      <c r="E138" s="76">
        <v>1508424.74</v>
      </c>
      <c r="F138" s="69">
        <f t="shared" si="5"/>
        <v>84.28034672868885</v>
      </c>
      <c r="G138" s="70">
        <f t="shared" si="6"/>
        <v>236.64895140873918</v>
      </c>
    </row>
    <row r="139" spans="1:7" s="2" customFormat="1" ht="13.5">
      <c r="A139" s="34" t="s">
        <v>70</v>
      </c>
      <c r="B139" s="34"/>
      <c r="C139" s="115">
        <v>1668500</v>
      </c>
      <c r="D139" s="116">
        <v>1354000</v>
      </c>
      <c r="E139" s="73">
        <v>837534.93</v>
      </c>
      <c r="F139" s="69">
        <f t="shared" si="5"/>
        <v>81.15073419238837</v>
      </c>
      <c r="G139" s="70">
        <f t="shared" si="6"/>
        <v>161.66489915829538</v>
      </c>
    </row>
    <row r="140" spans="1:7" s="4" customFormat="1" ht="12.75" customHeight="1">
      <c r="A140" s="68" t="s">
        <v>13</v>
      </c>
      <c r="B140" s="68"/>
      <c r="C140" s="75">
        <f>C141+C144+C146+C143</f>
        <v>41082655</v>
      </c>
      <c r="D140" s="76">
        <f>D141+D144+D146</f>
        <v>25384436.2</v>
      </c>
      <c r="E140" s="76">
        <f>E141+E144+E146</f>
        <v>20638688.69</v>
      </c>
      <c r="F140" s="69">
        <f t="shared" si="5"/>
        <v>61.78869452327266</v>
      </c>
      <c r="G140" s="70">
        <f t="shared" si="6"/>
        <v>122.99442363457635</v>
      </c>
    </row>
    <row r="141" spans="1:7" ht="12.75" customHeight="1">
      <c r="A141" s="71" t="s">
        <v>61</v>
      </c>
      <c r="B141" s="71"/>
      <c r="C141" s="115">
        <v>11949164</v>
      </c>
      <c r="D141" s="116">
        <v>2186970.88</v>
      </c>
      <c r="E141" s="73">
        <v>549853.05</v>
      </c>
      <c r="F141" s="69">
        <f t="shared" si="5"/>
        <v>18.302291942766875</v>
      </c>
      <c r="G141" s="70">
        <f t="shared" si="6"/>
        <v>397.7373372758412</v>
      </c>
    </row>
    <row r="142" spans="1:7" s="7" customFormat="1" ht="12" customHeight="1">
      <c r="A142" s="74" t="s">
        <v>57</v>
      </c>
      <c r="B142" s="74"/>
      <c r="C142" s="117">
        <v>11454874</v>
      </c>
      <c r="D142" s="118">
        <v>1817019.15</v>
      </c>
      <c r="E142" s="77">
        <v>479853.05</v>
      </c>
      <c r="F142" s="69">
        <f t="shared" si="5"/>
        <v>15.862410621015997</v>
      </c>
      <c r="G142" s="70">
        <f t="shared" si="6"/>
        <v>378.6615819155469</v>
      </c>
    </row>
    <row r="143" spans="1:7" ht="12" customHeight="1">
      <c r="A143" s="71" t="s">
        <v>195</v>
      </c>
      <c r="B143" s="71"/>
      <c r="C143" s="115">
        <v>700000</v>
      </c>
      <c r="D143" s="116">
        <v>0</v>
      </c>
      <c r="E143" s="73"/>
      <c r="F143" s="69"/>
      <c r="G143" s="70"/>
    </row>
    <row r="144" spans="1:7" ht="13.5" customHeight="1">
      <c r="A144" s="71" t="s">
        <v>60</v>
      </c>
      <c r="B144" s="71"/>
      <c r="C144" s="115">
        <v>28377390</v>
      </c>
      <c r="D144" s="116">
        <v>23141364.66</v>
      </c>
      <c r="E144" s="73">
        <v>20088835.64</v>
      </c>
      <c r="F144" s="69">
        <f t="shared" si="5"/>
        <v>81.54860140414605</v>
      </c>
      <c r="G144" s="70">
        <f t="shared" si="6"/>
        <v>115.19515154936077</v>
      </c>
    </row>
    <row r="145" spans="1:7" s="7" customFormat="1" ht="15" customHeight="1">
      <c r="A145" s="74" t="s">
        <v>57</v>
      </c>
      <c r="B145" s="74"/>
      <c r="C145" s="117">
        <v>6689602</v>
      </c>
      <c r="D145" s="118">
        <v>5089877</v>
      </c>
      <c r="E145" s="77">
        <v>4285296</v>
      </c>
      <c r="F145" s="69">
        <f t="shared" si="5"/>
        <v>76.08639497536625</v>
      </c>
      <c r="G145" s="70">
        <f t="shared" si="6"/>
        <v>118.77538914464718</v>
      </c>
    </row>
    <row r="146" spans="1:7" ht="12" customHeight="1">
      <c r="A146" s="71" t="s">
        <v>67</v>
      </c>
      <c r="B146" s="71"/>
      <c r="C146" s="72">
        <v>56101</v>
      </c>
      <c r="D146" s="73">
        <v>56100.66</v>
      </c>
      <c r="E146" s="73">
        <v>0</v>
      </c>
      <c r="F146" s="69">
        <f t="shared" si="5"/>
        <v>99.99939395019697</v>
      </c>
      <c r="G146" s="70"/>
    </row>
    <row r="147" spans="1:7" ht="13.5" hidden="1">
      <c r="A147" s="71"/>
      <c r="B147" s="71"/>
      <c r="C147" s="72"/>
      <c r="D147" s="73"/>
      <c r="E147" s="73"/>
      <c r="F147" s="69" t="e">
        <f t="shared" si="5"/>
        <v>#DIV/0!</v>
      </c>
      <c r="G147" s="70" t="e">
        <f t="shared" si="6"/>
        <v>#DIV/0!</v>
      </c>
    </row>
    <row r="148" spans="1:7" s="4" customFormat="1" ht="18" customHeight="1">
      <c r="A148" s="68" t="s">
        <v>14</v>
      </c>
      <c r="B148" s="68"/>
      <c r="C148" s="75">
        <f>C149+C151+C152</f>
        <v>4170108</v>
      </c>
      <c r="D148" s="76">
        <f>D149+D151+D152</f>
        <v>41290.31</v>
      </c>
      <c r="E148" s="76">
        <f>E149+E151+E152</f>
        <v>2942363.96</v>
      </c>
      <c r="F148" s="69">
        <f t="shared" si="5"/>
        <v>0.9901496555964497</v>
      </c>
      <c r="G148" s="70">
        <f t="shared" si="6"/>
        <v>1.4033039610776092</v>
      </c>
    </row>
    <row r="149" spans="1:7" ht="15.75" customHeight="1">
      <c r="A149" s="71" t="s">
        <v>15</v>
      </c>
      <c r="B149" s="71"/>
      <c r="C149" s="115">
        <v>3720108</v>
      </c>
      <c r="D149" s="116">
        <v>0</v>
      </c>
      <c r="E149" s="73">
        <v>2942363.96</v>
      </c>
      <c r="F149" s="69">
        <f t="shared" si="5"/>
        <v>0</v>
      </c>
      <c r="G149" s="70">
        <f t="shared" si="6"/>
        <v>0</v>
      </c>
    </row>
    <row r="150" spans="1:7" s="7" customFormat="1" ht="15.75" customHeight="1">
      <c r="A150" s="74" t="s">
        <v>58</v>
      </c>
      <c r="B150" s="74"/>
      <c r="C150" s="117">
        <v>3720108</v>
      </c>
      <c r="D150" s="118">
        <v>0</v>
      </c>
      <c r="E150" s="77">
        <v>0</v>
      </c>
      <c r="F150" s="69">
        <f t="shared" si="5"/>
        <v>0</v>
      </c>
      <c r="G150" s="70"/>
    </row>
    <row r="151" spans="1:7" ht="16.5" customHeight="1">
      <c r="A151" s="71" t="s">
        <v>16</v>
      </c>
      <c r="B151" s="71"/>
      <c r="C151" s="115">
        <v>450000</v>
      </c>
      <c r="D151" s="116">
        <v>41290.31</v>
      </c>
      <c r="E151" s="73">
        <v>0</v>
      </c>
      <c r="F151" s="69">
        <f t="shared" si="5"/>
        <v>9.175624444444445</v>
      </c>
      <c r="G151" s="70"/>
    </row>
    <row r="152" spans="1:7" ht="6" customHeight="1" hidden="1">
      <c r="A152" s="71" t="s">
        <v>43</v>
      </c>
      <c r="B152" s="71"/>
      <c r="C152" s="115">
        <v>0</v>
      </c>
      <c r="D152" s="116">
        <v>0</v>
      </c>
      <c r="E152" s="73">
        <v>0</v>
      </c>
      <c r="F152" s="69" t="e">
        <f t="shared" si="5"/>
        <v>#DIV/0!</v>
      </c>
      <c r="G152" s="70" t="e">
        <f t="shared" si="6"/>
        <v>#DIV/0!</v>
      </c>
    </row>
    <row r="153" spans="1:7" s="7" customFormat="1" ht="14.25" customHeight="1" hidden="1">
      <c r="A153" s="74" t="s">
        <v>58</v>
      </c>
      <c r="B153" s="74"/>
      <c r="C153" s="72">
        <v>0</v>
      </c>
      <c r="D153" s="73">
        <v>0</v>
      </c>
      <c r="E153" s="77">
        <v>0</v>
      </c>
      <c r="F153" s="69" t="e">
        <f t="shared" si="5"/>
        <v>#DIV/0!</v>
      </c>
      <c r="G153" s="70" t="e">
        <f t="shared" si="6"/>
        <v>#DIV/0!</v>
      </c>
    </row>
    <row r="154" spans="1:7" ht="13.5" hidden="1">
      <c r="A154" s="71" t="s">
        <v>71</v>
      </c>
      <c r="B154" s="71"/>
      <c r="C154" s="72"/>
      <c r="D154" s="73"/>
      <c r="E154" s="73"/>
      <c r="F154" s="69" t="e">
        <f t="shared" si="5"/>
        <v>#DIV/0!</v>
      </c>
      <c r="G154" s="70" t="e">
        <f t="shared" si="6"/>
        <v>#DIV/0!</v>
      </c>
    </row>
    <row r="155" spans="1:7" s="4" customFormat="1" ht="13.5">
      <c r="A155" s="68" t="s">
        <v>129</v>
      </c>
      <c r="B155" s="68"/>
      <c r="C155" s="78">
        <v>250000</v>
      </c>
      <c r="D155" s="76">
        <v>111146</v>
      </c>
      <c r="E155" s="76">
        <v>0</v>
      </c>
      <c r="F155" s="69">
        <f t="shared" si="5"/>
        <v>44.4584</v>
      </c>
      <c r="G155" s="70"/>
    </row>
    <row r="156" spans="1:7" s="4" customFormat="1" ht="13.5" customHeight="1">
      <c r="A156" s="68" t="s">
        <v>17</v>
      </c>
      <c r="B156" s="68"/>
      <c r="C156" s="113">
        <v>382449408.54</v>
      </c>
      <c r="D156" s="114">
        <v>215918686.67</v>
      </c>
      <c r="E156" s="76">
        <v>187327688.16</v>
      </c>
      <c r="F156" s="69">
        <f t="shared" si="5"/>
        <v>56.45679712102817</v>
      </c>
      <c r="G156" s="70">
        <f t="shared" si="6"/>
        <v>115.26255877645801</v>
      </c>
    </row>
    <row r="157" spans="1:7" ht="14.25" customHeight="1">
      <c r="A157" s="71" t="s">
        <v>11</v>
      </c>
      <c r="B157" s="71"/>
      <c r="C157" s="115">
        <v>8084637.47</v>
      </c>
      <c r="D157" s="116">
        <v>5978129.17</v>
      </c>
      <c r="E157" s="73">
        <v>6581580.93</v>
      </c>
      <c r="F157" s="69">
        <f t="shared" si="5"/>
        <v>73.94430723929541</v>
      </c>
      <c r="G157" s="70">
        <f t="shared" si="6"/>
        <v>90.83120352969662</v>
      </c>
    </row>
    <row r="158" spans="1:7" s="2" customFormat="1" ht="18" customHeight="1">
      <c r="A158" s="34" t="s">
        <v>72</v>
      </c>
      <c r="B158" s="34"/>
      <c r="C158" s="79">
        <v>306778262.2</v>
      </c>
      <c r="D158" s="73">
        <v>184274044.75</v>
      </c>
      <c r="E158" s="73">
        <v>176411599.41</v>
      </c>
      <c r="F158" s="69">
        <f t="shared" si="5"/>
        <v>60.067503945199675</v>
      </c>
      <c r="G158" s="70">
        <f t="shared" si="6"/>
        <v>104.4568754924821</v>
      </c>
    </row>
    <row r="159" spans="1:7" ht="13.5" hidden="1">
      <c r="A159" s="71" t="s">
        <v>64</v>
      </c>
      <c r="B159" s="71"/>
      <c r="C159" s="72">
        <v>37.9</v>
      </c>
      <c r="D159" s="73">
        <v>0</v>
      </c>
      <c r="E159" s="73">
        <v>0</v>
      </c>
      <c r="F159" s="69">
        <f t="shared" si="5"/>
        <v>0</v>
      </c>
      <c r="G159" s="70" t="e">
        <f t="shared" si="6"/>
        <v>#DIV/0!</v>
      </c>
    </row>
    <row r="160" spans="1:7" s="4" customFormat="1" ht="13.5" customHeight="1">
      <c r="A160" s="68" t="s">
        <v>62</v>
      </c>
      <c r="B160" s="68"/>
      <c r="C160" s="113">
        <v>47127859.86</v>
      </c>
      <c r="D160" s="114">
        <v>27529795.77</v>
      </c>
      <c r="E160" s="76">
        <v>21475200.83</v>
      </c>
      <c r="F160" s="69">
        <f t="shared" si="5"/>
        <v>58.41511974399255</v>
      </c>
      <c r="G160" s="70">
        <f t="shared" si="6"/>
        <v>128.19342639879753</v>
      </c>
    </row>
    <row r="161" spans="1:7" s="2" customFormat="1" ht="15" customHeight="1">
      <c r="A161" s="34" t="s">
        <v>73</v>
      </c>
      <c r="B161" s="34"/>
      <c r="C161" s="79">
        <v>26206189.86</v>
      </c>
      <c r="D161" s="73">
        <v>18195450.72</v>
      </c>
      <c r="E161" s="73">
        <v>19975200.83</v>
      </c>
      <c r="F161" s="69">
        <f t="shared" si="5"/>
        <v>69.43188161729971</v>
      </c>
      <c r="G161" s="70">
        <f t="shared" si="6"/>
        <v>91.09020166982722</v>
      </c>
    </row>
    <row r="162" spans="1:7" s="2" customFormat="1" ht="13.5" hidden="1">
      <c r="A162" s="34" t="s">
        <v>65</v>
      </c>
      <c r="B162" s="34"/>
      <c r="C162" s="79"/>
      <c r="D162" s="73"/>
      <c r="E162" s="73"/>
      <c r="F162" s="69" t="e">
        <f t="shared" si="5"/>
        <v>#DIV/0!</v>
      </c>
      <c r="G162" s="70" t="e">
        <f t="shared" si="6"/>
        <v>#DIV/0!</v>
      </c>
    </row>
    <row r="163" spans="1:7" s="12" customFormat="1" ht="16.5" customHeight="1">
      <c r="A163" s="80" t="s">
        <v>57</v>
      </c>
      <c r="B163" s="80"/>
      <c r="C163" s="117">
        <v>20751670</v>
      </c>
      <c r="D163" s="118">
        <v>7904345.05</v>
      </c>
      <c r="E163" s="77">
        <v>1500000</v>
      </c>
      <c r="F163" s="69">
        <f t="shared" si="5"/>
        <v>38.090163586834215</v>
      </c>
      <c r="G163" s="70">
        <f t="shared" si="6"/>
        <v>526.9563366666666</v>
      </c>
    </row>
    <row r="164" spans="1:7" s="4" customFormat="1" ht="17.25" customHeight="1">
      <c r="A164" s="68" t="s">
        <v>18</v>
      </c>
      <c r="B164" s="68"/>
      <c r="C164" s="75">
        <f>C165+C166+C169+C171</f>
        <v>14781302.74</v>
      </c>
      <c r="D164" s="76">
        <f>D165+D166+D169+D171</f>
        <v>8391761.82</v>
      </c>
      <c r="E164" s="76">
        <f>E165+E166+E169+E171</f>
        <v>15116287.08</v>
      </c>
      <c r="F164" s="69">
        <f t="shared" si="5"/>
        <v>56.77281608806288</v>
      </c>
      <c r="G164" s="70">
        <f t="shared" si="6"/>
        <v>55.514702622332045</v>
      </c>
    </row>
    <row r="165" spans="1:7" ht="12.75" customHeight="1">
      <c r="A165" s="71" t="s">
        <v>19</v>
      </c>
      <c r="B165" s="71"/>
      <c r="C165" s="115">
        <v>150000</v>
      </c>
      <c r="D165" s="116">
        <v>87406.92</v>
      </c>
      <c r="E165" s="73">
        <v>102254.41</v>
      </c>
      <c r="F165" s="69">
        <f t="shared" si="5"/>
        <v>58.271280000000004</v>
      </c>
      <c r="G165" s="70">
        <f t="shared" si="6"/>
        <v>85.47985363174067</v>
      </c>
    </row>
    <row r="166" spans="1:7" ht="17.25" customHeight="1">
      <c r="A166" s="71" t="s">
        <v>20</v>
      </c>
      <c r="B166" s="71"/>
      <c r="C166" s="115">
        <v>13184854.48</v>
      </c>
      <c r="D166" s="116">
        <v>7069952.4</v>
      </c>
      <c r="E166" s="73">
        <v>14634698.45</v>
      </c>
      <c r="F166" s="69">
        <f t="shared" si="5"/>
        <v>53.62177042396906</v>
      </c>
      <c r="G166" s="70">
        <f t="shared" si="6"/>
        <v>48.30951880665502</v>
      </c>
    </row>
    <row r="167" spans="1:7" ht="15.75" customHeight="1" hidden="1">
      <c r="A167" s="71" t="s">
        <v>56</v>
      </c>
      <c r="B167" s="71"/>
      <c r="C167" s="72"/>
      <c r="D167" s="73"/>
      <c r="E167" s="73"/>
      <c r="F167" s="69" t="e">
        <f t="shared" si="5"/>
        <v>#DIV/0!</v>
      </c>
      <c r="G167" s="70" t="e">
        <f t="shared" si="6"/>
        <v>#DIV/0!</v>
      </c>
    </row>
    <row r="168" spans="1:7" ht="0.75" customHeight="1" hidden="1">
      <c r="A168" s="81" t="s">
        <v>57</v>
      </c>
      <c r="B168" s="81"/>
      <c r="C168" s="72"/>
      <c r="D168" s="73"/>
      <c r="E168" s="82"/>
      <c r="F168" s="69" t="e">
        <f t="shared" si="5"/>
        <v>#DIV/0!</v>
      </c>
      <c r="G168" s="70" t="e">
        <f t="shared" si="6"/>
        <v>#DIV/0!</v>
      </c>
    </row>
    <row r="169" spans="1:7" ht="12.75" customHeight="1">
      <c r="A169" s="71" t="s">
        <v>40</v>
      </c>
      <c r="B169" s="71"/>
      <c r="C169" s="115">
        <v>1281448.26</v>
      </c>
      <c r="D169" s="116">
        <v>1160107.5</v>
      </c>
      <c r="E169" s="73">
        <v>246044.22</v>
      </c>
      <c r="F169" s="69">
        <f t="shared" si="5"/>
        <v>90.53096689210066</v>
      </c>
      <c r="G169" s="70">
        <f t="shared" si="6"/>
        <v>471.50365897642297</v>
      </c>
    </row>
    <row r="170" spans="1:7" ht="15" customHeight="1" hidden="1">
      <c r="A170" s="81" t="s">
        <v>57</v>
      </c>
      <c r="B170" s="81"/>
      <c r="C170" s="72"/>
      <c r="D170" s="73"/>
      <c r="E170" s="82"/>
      <c r="F170" s="69" t="e">
        <f t="shared" si="5"/>
        <v>#DIV/0!</v>
      </c>
      <c r="G170" s="70" t="e">
        <f t="shared" si="6"/>
        <v>#DIV/0!</v>
      </c>
    </row>
    <row r="171" spans="1:7" ht="15" customHeight="1">
      <c r="A171" s="71" t="s">
        <v>91</v>
      </c>
      <c r="B171" s="71"/>
      <c r="C171" s="115">
        <v>165000</v>
      </c>
      <c r="D171" s="116">
        <v>74295</v>
      </c>
      <c r="E171" s="73">
        <v>133290</v>
      </c>
      <c r="F171" s="69">
        <f t="shared" si="5"/>
        <v>45.027272727272724</v>
      </c>
      <c r="G171" s="70">
        <f t="shared" si="6"/>
        <v>55.739365293720454</v>
      </c>
    </row>
    <row r="172" spans="1:7" s="4" customFormat="1" ht="13.5" customHeight="1">
      <c r="A172" s="68" t="s">
        <v>50</v>
      </c>
      <c r="B172" s="68"/>
      <c r="C172" s="113">
        <v>795000</v>
      </c>
      <c r="D172" s="114">
        <v>750000</v>
      </c>
      <c r="E172" s="76">
        <v>250000</v>
      </c>
      <c r="F172" s="69">
        <f t="shared" si="5"/>
        <v>94.33962264150944</v>
      </c>
      <c r="G172" s="70">
        <f t="shared" si="6"/>
        <v>300</v>
      </c>
    </row>
    <row r="173" spans="1:7" ht="15.75" customHeight="1">
      <c r="A173" s="71" t="s">
        <v>72</v>
      </c>
      <c r="B173" s="71"/>
      <c r="C173" s="72">
        <v>795000</v>
      </c>
      <c r="D173" s="73">
        <v>750000</v>
      </c>
      <c r="E173" s="73">
        <v>250000</v>
      </c>
      <c r="F173" s="69">
        <f t="shared" si="5"/>
        <v>94.33962264150944</v>
      </c>
      <c r="G173" s="70">
        <f t="shared" si="6"/>
        <v>300</v>
      </c>
    </row>
    <row r="174" spans="1:7" s="4" customFormat="1" ht="12.75" customHeight="1">
      <c r="A174" s="83" t="s">
        <v>21</v>
      </c>
      <c r="B174" s="83"/>
      <c r="C174" s="75">
        <f>C175+C176+C177</f>
        <v>36760899</v>
      </c>
      <c r="D174" s="76">
        <f>D175+D176+D177</f>
        <v>22931320.31</v>
      </c>
      <c r="E174" s="84">
        <f>E175+E176+E177</f>
        <v>18697105.53</v>
      </c>
      <c r="F174" s="69">
        <f t="shared" si="5"/>
        <v>62.37965048134432</v>
      </c>
      <c r="G174" s="70">
        <f t="shared" si="6"/>
        <v>122.6463650922122</v>
      </c>
    </row>
    <row r="175" spans="1:7" s="119" customFormat="1" ht="16.5" customHeight="1">
      <c r="A175" s="74" t="s">
        <v>63</v>
      </c>
      <c r="B175" s="74"/>
      <c r="C175" s="117">
        <v>21884300</v>
      </c>
      <c r="D175" s="118">
        <v>16478100</v>
      </c>
      <c r="E175" s="77">
        <v>15243150</v>
      </c>
      <c r="F175" s="69">
        <f t="shared" si="5"/>
        <v>75.29644539692839</v>
      </c>
      <c r="G175" s="70">
        <f t="shared" si="6"/>
        <v>108.10167189852491</v>
      </c>
    </row>
    <row r="176" spans="1:7" s="119" customFormat="1" ht="15.75" customHeight="1">
      <c r="A176" s="74" t="s">
        <v>181</v>
      </c>
      <c r="B176" s="74"/>
      <c r="C176" s="117">
        <v>6910599</v>
      </c>
      <c r="D176" s="118">
        <v>4310000</v>
      </c>
      <c r="E176" s="77">
        <v>2765700</v>
      </c>
      <c r="F176" s="69">
        <f t="shared" si="5"/>
        <v>62.36796549763631</v>
      </c>
      <c r="G176" s="70">
        <f t="shared" si="6"/>
        <v>155.83758180569114</v>
      </c>
    </row>
    <row r="177" spans="1:7" s="119" customFormat="1" ht="13.5">
      <c r="A177" s="74" t="s">
        <v>134</v>
      </c>
      <c r="B177" s="74"/>
      <c r="C177" s="117">
        <v>7966000</v>
      </c>
      <c r="D177" s="118">
        <v>2143220.31</v>
      </c>
      <c r="E177" s="77">
        <v>688255.53</v>
      </c>
      <c r="F177" s="69">
        <f t="shared" si="5"/>
        <v>26.90459841827768</v>
      </c>
      <c r="G177" s="70">
        <f t="shared" si="6"/>
        <v>311.3989233039653</v>
      </c>
    </row>
    <row r="178" spans="1:9" s="5" customFormat="1" ht="16.5" customHeight="1">
      <c r="A178" s="58" t="s">
        <v>22</v>
      </c>
      <c r="B178" s="58"/>
      <c r="C178" s="91">
        <f>C130+C135+C138+C140+C148+C156+C160+C164+C172+C174+C155</f>
        <v>568124236.47</v>
      </c>
      <c r="D178" s="91">
        <f>D130+D135+D138+D140+D148+D156+D160+D164+D172+D174+D155</f>
        <v>329378833.65</v>
      </c>
      <c r="E178" s="91">
        <f>E130+E135+E138+E140+E148+E156+E160+E164+E172+E174</f>
        <v>289092488.85</v>
      </c>
      <c r="F178" s="92">
        <f t="shared" si="5"/>
        <v>57.97655028705907</v>
      </c>
      <c r="G178" s="93">
        <f t="shared" si="6"/>
        <v>113.93545192414291</v>
      </c>
      <c r="H178" s="94"/>
      <c r="I178" s="94"/>
    </row>
    <row r="179" spans="1:7" ht="13.5" hidden="1">
      <c r="A179" s="71" t="s">
        <v>56</v>
      </c>
      <c r="B179" s="71"/>
      <c r="C179" s="85"/>
      <c r="D179" s="73"/>
      <c r="E179" s="73"/>
      <c r="F179" s="69" t="e">
        <f t="shared" si="5"/>
        <v>#DIV/0!</v>
      </c>
      <c r="G179" s="70" t="e">
        <f t="shared" si="6"/>
        <v>#DIV/0!</v>
      </c>
    </row>
    <row r="180" spans="1:7" ht="12.75" customHeight="1">
      <c r="A180" s="81" t="s">
        <v>57</v>
      </c>
      <c r="B180" s="81"/>
      <c r="C180" s="73">
        <f>C134+C137+C142+C145+C150+C153+C163+C168+C170+C174</f>
        <v>80448753</v>
      </c>
      <c r="D180" s="73">
        <f>D134+D137+D142+D145+D150+D153+D163+D168+D170+D174</f>
        <v>38813641.51</v>
      </c>
      <c r="E180" s="82">
        <f>E134+E137+E142+E145+E150+E153+E163+E168+E170+E174</f>
        <v>25762954.580000002</v>
      </c>
      <c r="F180" s="69">
        <f t="shared" si="5"/>
        <v>48.24641782825397</v>
      </c>
      <c r="G180" s="70">
        <f t="shared" si="6"/>
        <v>150.6567943885262</v>
      </c>
    </row>
    <row r="181" spans="1:7" ht="20.25" customHeight="1">
      <c r="A181" s="71" t="s">
        <v>24</v>
      </c>
      <c r="B181" s="71"/>
      <c r="C181" s="85">
        <f>C127-C178</f>
        <v>-12420483</v>
      </c>
      <c r="D181" s="73">
        <f>D127-D178</f>
        <v>-9631111.97999996</v>
      </c>
      <c r="E181" s="73">
        <f>E127-E178</f>
        <v>1325314.2799999714</v>
      </c>
      <c r="F181" s="69"/>
      <c r="G181" s="70"/>
    </row>
    <row r="182" spans="1:7" ht="13.5">
      <c r="A182" s="86"/>
      <c r="B182" s="86"/>
      <c r="C182" s="87"/>
      <c r="D182" s="87"/>
      <c r="E182" s="87"/>
      <c r="F182" s="88"/>
      <c r="G182" s="89"/>
    </row>
    <row r="183" spans="1:7" s="3" customFormat="1" ht="13.5">
      <c r="A183" s="86" t="s">
        <v>120</v>
      </c>
      <c r="B183" s="86"/>
      <c r="C183" s="90"/>
      <c r="D183" s="87"/>
      <c r="E183" s="87"/>
      <c r="F183" s="125" t="s">
        <v>121</v>
      </c>
      <c r="G183" s="125"/>
    </row>
  </sheetData>
  <sheetProtection/>
  <mergeCells count="4">
    <mergeCell ref="A1:G1"/>
    <mergeCell ref="F2:G2"/>
    <mergeCell ref="A129:G129"/>
    <mergeCell ref="F183:G183"/>
  </mergeCells>
  <printOptions/>
  <pageMargins left="0.9055118110236221" right="0.1968503937007874" top="0.3937007874015748" bottom="0.1968503937007874" header="0.35433070866141736" footer="0.1968503937007874"/>
  <pageSetup fitToHeight="3" horizontalDpi="600" verticalDpi="600" orientation="portrait" paperSize="9" scale="60" r:id="rId1"/>
  <rowBreaks count="2" manualBreakCount="2">
    <brk id="48" max="6" man="1"/>
    <brk id="1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2018-08-03T09:55:50Z</cp:lastPrinted>
  <dcterms:created xsi:type="dcterms:W3CDTF">2006-03-13T07:15:44Z</dcterms:created>
  <dcterms:modified xsi:type="dcterms:W3CDTF">2018-10-03T07:41:50Z</dcterms:modified>
  <cp:category/>
  <cp:version/>
  <cp:contentType/>
  <cp:contentStatus/>
</cp:coreProperties>
</file>