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7.2018" sheetId="1" r:id="rId1"/>
  </sheets>
  <definedNames>
    <definedName name="_xlnm.Print_Titles" localSheetId="0">'01.07.2018'!$3:$3</definedName>
    <definedName name="_xlnm.Print_Area" localSheetId="0">'01.07.2018'!$A$1:$G$218</definedName>
  </definedNames>
  <calcPr fullCalcOnLoad="1"/>
</workbook>
</file>

<file path=xl/sharedStrings.xml><?xml version="1.0" encoding="utf-8"?>
<sst xmlns="http://schemas.openxmlformats.org/spreadsheetml/2006/main" count="263" uniqueCount="256">
  <si>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</si>
  <si>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</si>
  <si>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</si>
  <si>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</si>
  <si>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</si>
  <si>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</si>
  <si>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</si>
  <si>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</si>
  <si>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</si>
  <si>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</si>
  <si>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</si>
  <si>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</si>
  <si>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</si>
  <si>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</si>
  <si>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</si>
  <si>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</si>
  <si>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</si>
  <si>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</si>
  <si>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</si>
  <si>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</si>
  <si>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</si>
  <si>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</si>
  <si>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</si>
  <si>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</si>
  <si>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</si>
  <si>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</si>
  <si>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</si>
  <si>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</si>
  <si>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</si>
  <si>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</si>
  <si>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</si>
  <si>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</si>
  <si>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</si>
  <si>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</si>
  <si>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</si>
  <si>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</si>
  <si>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</si>
  <si>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</si>
  <si>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</si>
  <si>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</si>
  <si>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</si>
  <si>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</si>
  <si>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</si>
  <si>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</si>
  <si>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</si>
  <si>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</si>
  <si>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</si>
  <si>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</si>
  <si>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</si>
  <si>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</si>
  <si>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</si>
  <si>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</si>
  <si>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</si>
  <si>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</si>
  <si>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</si>
  <si>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</si>
  <si>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</si>
  <si>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</si>
  <si>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</si>
  <si>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</si>
  <si>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</si>
  <si>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</si>
  <si>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</si>
  <si>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</si>
  <si>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</si>
  <si>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</si>
  <si>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</si>
  <si>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</si>
  <si>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</si>
  <si>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</si>
  <si>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</si>
  <si>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</si>
  <si>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</si>
  <si>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</si>
  <si>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 xml:space="preserve"> - дооснощение новых ДОУ</t>
  </si>
  <si>
    <t xml:space="preserve"> - кап.ремонт модернизации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</si>
  <si>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</si>
  <si>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</si>
  <si>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</si>
  <si>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</si>
  <si>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- кап.ремонт общеобраз.учр.в рамках комплекса мер по модернизации сист.общ.образования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</si>
  <si>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</si>
  <si>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</si>
  <si>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</si>
  <si>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</si>
  <si>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- на поощрение лучших учителей</t>
  </si>
  <si>
    <t xml:space="preserve"> - на выплату ежегодных грантов 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</si>
  <si>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</si>
  <si>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</si>
  <si>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</si>
  <si>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</si>
  <si>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</si>
  <si>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</si>
  <si>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</si>
  <si>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</si>
  <si>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</si>
  <si>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</si>
  <si>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</si>
  <si>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</si>
  <si>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</si>
  <si>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</si>
  <si>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 xml:space="preserve"> - на уплату налога на имущество организаций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</si>
  <si>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</si>
  <si>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- доступная среда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</si>
  <si>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</si>
  <si>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дооснащение оборудованием мун-х культурно-досуговых учреждений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</si>
  <si>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</si>
  <si>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</si>
  <si>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</si>
  <si>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</si>
  <si>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</si>
  <si>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</si>
  <si>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</si>
  <si>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муниципальных районов от возврата остатков субсидий, субвенций и иных межбюджетных трасфертов, имеющих целевое назначение, прошлых лет из бюджетов поселений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</si>
  <si>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</si>
  <si>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</si>
  <si>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</si>
  <si>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- на укрепление материально-технической базы муниципальных образовательных учреждений</t>
  </si>
  <si>
    <t xml:space="preserve">  - Другие вопросы в области жилищно-коммунального хозяйства</t>
  </si>
  <si>
    <t xml:space="preserve"> - иные межбюджетные трансферты на созд.в общеобраз.орг., располож. в сельс. местности условий для занятий физк. и спортом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</si>
  <si>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</si>
  <si>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</si>
  <si>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- на укрепление материально-технической базы учреждений в сфере культ.досуг. обслуживания населения</t>
  </si>
  <si>
    <t>(руб.)</t>
  </si>
  <si>
    <t>ИТОГО РАСХОДОВ</t>
  </si>
  <si>
    <t>ИТОГО ДОХОДОВ</t>
  </si>
  <si>
    <t xml:space="preserve">   - молодые семьи Жилище 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</si>
  <si>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</si>
  <si>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</si>
  <si>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</si>
  <si>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</si>
  <si>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</si>
  <si>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</si>
  <si>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</si>
  <si>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</si>
  <si>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</si>
  <si>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</si>
  <si>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</si>
  <si>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</si>
  <si>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</si>
  <si>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</si>
  <si>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</si>
  <si>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</si>
  <si>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</si>
  <si>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</si>
  <si>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</si>
  <si>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</si>
  <si>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</si>
  <si>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</si>
  <si>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</si>
  <si>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</si>
  <si>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</si>
  <si>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</si>
  <si>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</si>
  <si>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</si>
  <si>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</si>
  <si>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</si>
  <si>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</si>
  <si>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</si>
  <si>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</si>
  <si>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</si>
  <si>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</si>
  <si>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</si>
  <si>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</si>
  <si>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</si>
  <si>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</si>
  <si>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</si>
  <si>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</si>
  <si>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</si>
  <si>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 xml:space="preserve">  - экономическое сорев.в с/х м/у мун.районами ЧР</t>
  </si>
  <si>
    <t xml:space="preserve"> - экономическое сорев.в с/х м/у мун.районами ЧР</t>
  </si>
  <si>
    <t xml:space="preserve"> - на выплату ежегодных денежных поощрений Главы ЧР для общ. организаций, вошедших в рейтинги лучших общеобр. организаций   </t>
  </si>
  <si>
    <t xml:space="preserve"> - на обеспечение исполнения расходных обязательств мун. районов при недостатке собственных 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</si>
  <si>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</si>
  <si>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</si>
  <si>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</si>
  <si>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</si>
  <si>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</si>
  <si>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</si>
  <si>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</si>
  <si>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</si>
  <si>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</si>
  <si>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</si>
  <si>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</si>
  <si>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</si>
  <si>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</si>
  <si>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</si>
  <si>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</si>
  <si>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</si>
  <si>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</si>
  <si>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</si>
  <si>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</si>
  <si>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</si>
  <si>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</si>
  <si>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</si>
  <si>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</si>
  <si>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</si>
  <si>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</si>
  <si>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</si>
  <si>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</si>
  <si>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</si>
  <si>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</si>
  <si>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</si>
  <si>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</si>
  <si>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</si>
  <si>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</si>
  <si>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</si>
  <si>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</si>
  <si>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</si>
  <si>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</si>
  <si>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</si>
  <si>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</si>
  <si>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</si>
  <si>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</si>
  <si>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</si>
  <si>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</si>
  <si>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</si>
  <si>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</si>
  <si>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</si>
  <si>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</si>
  <si>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</si>
  <si>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</si>
  <si>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</si>
  <si>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</si>
  <si>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</si>
  <si>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</si>
  <si>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</si>
  <si>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</si>
  <si>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</si>
  <si>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</si>
  <si>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</si>
  <si>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</si>
  <si>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План на 2018</t>
  </si>
  <si>
    <t>Прочие дотации бюджетам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</si>
  <si>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</si>
  <si>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</si>
  <si>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</si>
  <si>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</si>
  <si>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</si>
  <si>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</si>
  <si>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</si>
  <si>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</si>
  <si>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</si>
  <si>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</si>
  <si>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</si>
  <si>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</si>
  <si>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</si>
  <si>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</si>
  <si>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</si>
  <si>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</si>
  <si>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 xml:space="preserve"> ИСПОЛНЕНИЕ   КОНСОЛИДИРОВАННОГО БЮДЖЕТА  НА 01 июля 2018 г.</t>
  </si>
  <si>
    <t>Исполнено на 01.07.2018г.</t>
  </si>
  <si>
    <t>Исполнено на 01.07.2017г.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</si>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</sst>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i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sz val="10"/>
      <color rgb="FF000000"/>
      <name val="Times New Roman"/>
      <family val="1"/>
    </font>
    <font>
      <i/>
      <sz val="10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i/>
      <sz val="10"/>
      <color rgb="FF0070C0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9" fillId="0" borderId="0">
      <alignment vertical="center"/>
      <protection/>
    </xf>
    <xf numFmtId="0" fontId="58" fillId="0" borderId="0">
      <alignment/>
      <protection/>
    </xf>
    <xf numFmtId="0" fontId="5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20" borderId="0">
      <alignment/>
      <protection/>
    </xf>
    <xf numFmtId="0" fontId="60" fillId="20" borderId="0">
      <alignment vertical="center"/>
      <protection/>
    </xf>
    <xf numFmtId="0" fontId="58" fillId="0" borderId="0">
      <alignment wrapText="1"/>
      <protection/>
    </xf>
    <xf numFmtId="0" fontId="61" fillId="0" borderId="0">
      <alignment horizontal="center" vertical="center"/>
      <protection/>
    </xf>
    <xf numFmtId="0" fontId="58" fillId="0" borderId="0">
      <alignment/>
      <protection/>
    </xf>
    <xf numFmtId="0" fontId="62" fillId="0" borderId="0">
      <alignment horizontal="center" vertical="center" wrapText="1"/>
      <protection/>
    </xf>
    <xf numFmtId="0" fontId="63" fillId="0" borderId="0">
      <alignment horizontal="center" wrapText="1"/>
      <protection/>
    </xf>
    <xf numFmtId="0" fontId="60" fillId="0" borderId="0">
      <alignment vertical="center"/>
      <protection/>
    </xf>
    <xf numFmtId="0" fontId="63" fillId="0" borderId="0">
      <alignment horizontal="center"/>
      <protection/>
    </xf>
    <xf numFmtId="0" fontId="60" fillId="0" borderId="0">
      <alignment horizontal="center" vertical="center"/>
      <protection/>
    </xf>
    <xf numFmtId="0" fontId="58" fillId="0" borderId="0">
      <alignment horizontal="right"/>
      <protection/>
    </xf>
    <xf numFmtId="0" fontId="60" fillId="0" borderId="0">
      <alignment horizontal="center" vertical="center"/>
      <protection/>
    </xf>
    <xf numFmtId="0" fontId="58" fillId="20" borderId="1">
      <alignment/>
      <protection/>
    </xf>
    <xf numFmtId="0" fontId="60" fillId="0" borderId="0">
      <alignment vertical="center" wrapText="1"/>
      <protection/>
    </xf>
    <xf numFmtId="0" fontId="58" fillId="0" borderId="2">
      <alignment horizontal="center" vertical="center" wrapText="1"/>
      <protection/>
    </xf>
    <xf numFmtId="0" fontId="64" fillId="0" borderId="0">
      <alignment vertical="center"/>
      <protection/>
    </xf>
    <xf numFmtId="0" fontId="58" fillId="20" borderId="3">
      <alignment/>
      <protection/>
    </xf>
    <xf numFmtId="0" fontId="65" fillId="0" borderId="0">
      <alignment vertical="center" wrapText="1"/>
      <protection/>
    </xf>
    <xf numFmtId="49" fontId="58" fillId="0" borderId="2">
      <alignment horizontal="left" vertical="top" wrapText="1" indent="2"/>
      <protection/>
    </xf>
    <xf numFmtId="0" fontId="64" fillId="0" borderId="1">
      <alignment vertical="center"/>
      <protection/>
    </xf>
    <xf numFmtId="49" fontId="58" fillId="0" borderId="2">
      <alignment horizontal="center" vertical="top" shrinkToFit="1"/>
      <protection/>
    </xf>
    <xf numFmtId="0" fontId="64" fillId="0" borderId="2">
      <alignment horizontal="center" vertical="center" wrapText="1"/>
      <protection/>
    </xf>
    <xf numFmtId="4" fontId="58" fillId="0" borderId="2">
      <alignment horizontal="right" vertical="top" shrinkToFit="1"/>
      <protection/>
    </xf>
    <xf numFmtId="0" fontId="64" fillId="0" borderId="2">
      <alignment horizontal="center" vertical="center" wrapText="1"/>
      <protection/>
    </xf>
    <xf numFmtId="10" fontId="58" fillId="0" borderId="2">
      <alignment horizontal="right" vertical="top" shrinkToFit="1"/>
      <protection/>
    </xf>
    <xf numFmtId="0" fontId="60" fillId="20" borderId="3">
      <alignment vertical="center"/>
      <protection/>
    </xf>
    <xf numFmtId="0" fontId="58" fillId="20" borderId="3">
      <alignment shrinkToFit="1"/>
      <protection/>
    </xf>
    <xf numFmtId="49" fontId="66" fillId="0" borderId="4">
      <alignment vertical="center" wrapText="1"/>
      <protection/>
    </xf>
    <xf numFmtId="0" fontId="67" fillId="0" borderId="2">
      <alignment horizontal="left"/>
      <protection/>
    </xf>
    <xf numFmtId="0" fontId="60" fillId="20" borderId="5">
      <alignment vertical="center"/>
      <protection/>
    </xf>
    <xf numFmtId="4" fontId="67" fillId="21" borderId="2">
      <alignment horizontal="right" vertical="top" shrinkToFit="1"/>
      <protection/>
    </xf>
    <xf numFmtId="49" fontId="68" fillId="0" borderId="6">
      <alignment horizontal="left" vertical="center" wrapText="1" indent="1"/>
      <protection/>
    </xf>
    <xf numFmtId="10" fontId="67" fillId="21" borderId="2">
      <alignment horizontal="right" vertical="top" shrinkToFit="1"/>
      <protection/>
    </xf>
    <xf numFmtId="0" fontId="60" fillId="20" borderId="7">
      <alignment vertical="center"/>
      <protection/>
    </xf>
    <xf numFmtId="0" fontId="58" fillId="20" borderId="5">
      <alignment/>
      <protection/>
    </xf>
    <xf numFmtId="0" fontId="66" fillId="0" borderId="0">
      <alignment horizontal="left" vertical="center" wrapText="1"/>
      <protection/>
    </xf>
    <xf numFmtId="0" fontId="58" fillId="0" borderId="0">
      <alignment horizontal="left" wrapText="1"/>
      <protection/>
    </xf>
    <xf numFmtId="0" fontId="61" fillId="0" borderId="0">
      <alignment vertical="center"/>
      <protection/>
    </xf>
    <xf numFmtId="0" fontId="67" fillId="0" borderId="2">
      <alignment vertical="top" wrapText="1"/>
      <protection/>
    </xf>
    <xf numFmtId="0" fontId="60" fillId="0" borderId="1">
      <alignment horizontal="left" vertical="center" wrapText="1"/>
      <protection/>
    </xf>
    <xf numFmtId="4" fontId="67" fillId="22" borderId="2">
      <alignment horizontal="right" vertical="top" shrinkToFit="1"/>
      <protection/>
    </xf>
    <xf numFmtId="0" fontId="60" fillId="0" borderId="3">
      <alignment horizontal="left" vertical="center" wrapText="1"/>
      <protection/>
    </xf>
    <xf numFmtId="10" fontId="67" fillId="22" borderId="2">
      <alignment horizontal="right" vertical="top" shrinkToFit="1"/>
      <protection/>
    </xf>
    <xf numFmtId="0" fontId="60" fillId="0" borderId="5">
      <alignment vertical="center" wrapText="1"/>
      <protection/>
    </xf>
    <xf numFmtId="0" fontId="58" fillId="20" borderId="3">
      <alignment horizontal="center"/>
      <protection/>
    </xf>
    <xf numFmtId="0" fontId="64" fillId="0" borderId="8">
      <alignment horizontal="center" vertical="center" wrapText="1"/>
      <protection/>
    </xf>
    <xf numFmtId="0" fontId="58" fillId="20" borderId="3">
      <alignment horizontal="left"/>
      <protection/>
    </xf>
    <xf numFmtId="0" fontId="60" fillId="20" borderId="9">
      <alignment vertical="center"/>
      <protection/>
    </xf>
    <xf numFmtId="0" fontId="58" fillId="20" borderId="5">
      <alignment horizontal="center"/>
      <protection/>
    </xf>
    <xf numFmtId="49" fontId="66" fillId="0" borderId="10">
      <alignment horizontal="center" vertical="center" shrinkToFit="1"/>
      <protection/>
    </xf>
    <xf numFmtId="0" fontId="58" fillId="20" borderId="5">
      <alignment horizontal="left"/>
      <protection/>
    </xf>
    <xf numFmtId="49" fontId="68" fillId="0" borderId="10">
      <alignment horizontal="center" vertical="center" shrinkToFit="1"/>
      <protection/>
    </xf>
    <xf numFmtId="0" fontId="60" fillId="20" borderId="11">
      <alignment vertical="center"/>
      <protection/>
    </xf>
    <xf numFmtId="0" fontId="60" fillId="0" borderId="12">
      <alignment vertical="center"/>
      <protection/>
    </xf>
    <xf numFmtId="0" fontId="60" fillId="20" borderId="0">
      <alignment vertical="center" shrinkToFit="1"/>
      <protection/>
    </xf>
    <xf numFmtId="0" fontId="64" fillId="0" borderId="0">
      <alignment vertical="center" wrapText="1"/>
      <protection/>
    </xf>
    <xf numFmtId="1" fontId="66" fillId="0" borderId="2">
      <alignment horizontal="center" vertical="center" shrinkToFit="1"/>
      <protection/>
    </xf>
    <xf numFmtId="1" fontId="68" fillId="0" borderId="2">
      <alignment horizontal="center" vertical="center" shrinkToFit="1"/>
      <protection/>
    </xf>
    <xf numFmtId="49" fontId="64" fillId="0" borderId="0">
      <alignment vertical="center" wrapText="1"/>
      <protection/>
    </xf>
    <xf numFmtId="49" fontId="60" fillId="0" borderId="5">
      <alignment vertical="center" wrapText="1"/>
      <protection/>
    </xf>
    <xf numFmtId="49" fontId="60" fillId="0" borderId="0">
      <alignment vertical="center" wrapText="1"/>
      <protection/>
    </xf>
    <xf numFmtId="49" fontId="64" fillId="0" borderId="2">
      <alignment horizontal="center" vertical="center" wrapText="1"/>
      <protection/>
    </xf>
    <xf numFmtId="49" fontId="64" fillId="0" borderId="2">
      <alignment horizontal="center" vertical="center" wrapText="1"/>
      <protection/>
    </xf>
    <xf numFmtId="4" fontId="66" fillId="0" borderId="2">
      <alignment horizontal="right" vertical="center" shrinkToFit="1"/>
      <protection/>
    </xf>
    <xf numFmtId="4" fontId="68" fillId="0" borderId="2">
      <alignment horizontal="right" vertical="center" shrinkToFit="1"/>
      <protection/>
    </xf>
    <xf numFmtId="4" fontId="68" fillId="0" borderId="2">
      <alignment horizontal="right" vertical="center" shrinkToFit="1"/>
      <protection/>
    </xf>
    <xf numFmtId="0" fontId="60" fillId="0" borderId="5">
      <alignment vertical="center"/>
      <protection/>
    </xf>
    <xf numFmtId="0" fontId="64" fillId="0" borderId="0">
      <alignment horizontal="right" vertical="center"/>
      <protection/>
    </xf>
    <xf numFmtId="0" fontId="66" fillId="0" borderId="0">
      <alignment horizontal="left" vertical="center" wrapText="1"/>
      <protection/>
    </xf>
    <xf numFmtId="0" fontId="69" fillId="0" borderId="0">
      <alignment vertical="center"/>
      <protection/>
    </xf>
    <xf numFmtId="0" fontId="69" fillId="0" borderId="1">
      <alignment vertical="center"/>
      <protection/>
    </xf>
    <xf numFmtId="0" fontId="69" fillId="0" borderId="5">
      <alignment vertical="center"/>
      <protection/>
    </xf>
    <xf numFmtId="0" fontId="64" fillId="0" borderId="2">
      <alignment horizontal="center" vertical="center" wrapText="1"/>
      <protection/>
    </xf>
    <xf numFmtId="0" fontId="70" fillId="0" borderId="0">
      <alignment horizontal="center" vertical="center" wrapText="1"/>
      <protection/>
    </xf>
    <xf numFmtId="0" fontId="64" fillId="0" borderId="13">
      <alignment vertical="center"/>
      <protection/>
    </xf>
    <xf numFmtId="0" fontId="64" fillId="0" borderId="14">
      <alignment horizontal="right" vertical="center"/>
      <protection/>
    </xf>
    <xf numFmtId="0" fontId="66" fillId="0" borderId="14">
      <alignment horizontal="right" vertical="center"/>
      <protection/>
    </xf>
    <xf numFmtId="0" fontId="66" fillId="0" borderId="8">
      <alignment horizontal="center" vertical="center"/>
      <protection/>
    </xf>
    <xf numFmtId="49" fontId="64" fillId="0" borderId="15">
      <alignment horizontal="center" vertical="center"/>
      <protection/>
    </xf>
    <xf numFmtId="0" fontId="64" fillId="0" borderId="16">
      <alignment horizontal="center" vertical="center" shrinkToFit="1"/>
      <protection/>
    </xf>
    <xf numFmtId="1" fontId="66" fillId="0" borderId="16">
      <alignment horizontal="center" vertical="center" shrinkToFit="1"/>
      <protection/>
    </xf>
    <xf numFmtId="0" fontId="66" fillId="0" borderId="16">
      <alignment vertical="center"/>
      <protection/>
    </xf>
    <xf numFmtId="49" fontId="66" fillId="0" borderId="16">
      <alignment horizontal="center" vertical="center"/>
      <protection/>
    </xf>
    <xf numFmtId="49" fontId="66" fillId="0" borderId="17">
      <alignment horizontal="center" vertical="center"/>
      <protection/>
    </xf>
    <xf numFmtId="0" fontId="69" fillId="0" borderId="12">
      <alignment vertical="center"/>
      <protection/>
    </xf>
    <xf numFmtId="4" fontId="66" fillId="0" borderId="4">
      <alignment horizontal="right" vertical="center" shrinkToFit="1"/>
      <protection/>
    </xf>
    <xf numFmtId="4" fontId="68" fillId="0" borderId="4">
      <alignment horizontal="right" vertical="center" shrinkToFit="1"/>
      <protection/>
    </xf>
    <xf numFmtId="0" fontId="64" fillId="0" borderId="10">
      <alignment horizontal="center" vertical="center" wrapText="1"/>
      <protection/>
    </xf>
    <xf numFmtId="0" fontId="64" fillId="0" borderId="2">
      <alignment horizontal="center" vertical="center" wrapText="1"/>
      <protection/>
    </xf>
    <xf numFmtId="0" fontId="65" fillId="0" borderId="0">
      <alignment horizontal="left" vertical="center" wrapText="1"/>
      <protection/>
    </xf>
    <xf numFmtId="0" fontId="64" fillId="0" borderId="10">
      <alignment horizontal="center" vertical="center" wrapText="1"/>
      <protection/>
    </xf>
    <xf numFmtId="49" fontId="60" fillId="20" borderId="5">
      <alignment vertical="center"/>
      <protection/>
    </xf>
    <xf numFmtId="1" fontId="66" fillId="0" borderId="10">
      <alignment horizontal="center" vertical="center" shrinkToFit="1"/>
      <protection/>
    </xf>
    <xf numFmtId="0" fontId="68" fillId="0" borderId="10">
      <alignment horizontal="center" vertical="center" shrinkToFit="1"/>
      <protection/>
    </xf>
    <xf numFmtId="0" fontId="64" fillId="0" borderId="2">
      <alignment horizontal="center" vertical="center" wrapText="1"/>
      <protection/>
    </xf>
    <xf numFmtId="0" fontId="62" fillId="0" borderId="0">
      <alignment vertical="center" wrapText="1"/>
      <protection/>
    </xf>
    <xf numFmtId="49" fontId="64" fillId="0" borderId="2">
      <alignment horizontal="center" vertical="center" wrapText="1"/>
      <protection/>
    </xf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71" fillId="29" borderId="18" applyNumberFormat="0" applyAlignment="0" applyProtection="0"/>
    <xf numFmtId="0" fontId="72" fillId="30" borderId="19" applyNumberFormat="0" applyAlignment="0" applyProtection="0"/>
    <xf numFmtId="0" fontId="73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78" fillId="31" borderId="24" applyNumberFormat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81" fillId="3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3" fillId="0" borderId="26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5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center" vertical="center" wrapText="1"/>
    </xf>
    <xf numFmtId="167" fontId="12" fillId="37" borderId="27" xfId="0" applyNumberFormat="1" applyFont="1" applyFill="1" applyBorder="1" applyAlignment="1">
      <alignment vertical="center"/>
    </xf>
    <xf numFmtId="167" fontId="12" fillId="0" borderId="27" xfId="0" applyNumberFormat="1" applyFont="1" applyFill="1" applyBorder="1" applyAlignment="1">
      <alignment horizontal="right" vertical="center"/>
    </xf>
    <xf numFmtId="167" fontId="12" fillId="0" borderId="27" xfId="0" applyNumberFormat="1" applyFont="1" applyFill="1" applyBorder="1" applyAlignment="1">
      <alignment vertical="center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vertical="center" wrapText="1"/>
    </xf>
    <xf numFmtId="4" fontId="10" fillId="0" borderId="27" xfId="0" applyNumberFormat="1" applyFont="1" applyFill="1" applyBorder="1" applyAlignment="1">
      <alignment vertical="center"/>
    </xf>
    <xf numFmtId="167" fontId="12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2" fontId="88" fillId="0" borderId="27" xfId="73" applyNumberFormat="1" applyFont="1" applyFill="1" applyBorder="1" applyAlignment="1" applyProtection="1">
      <alignment vertical="center" wrapText="1"/>
      <protection/>
    </xf>
    <xf numFmtId="167" fontId="89" fillId="0" borderId="27" xfId="0" applyNumberFormat="1" applyFont="1" applyFill="1" applyBorder="1" applyAlignment="1">
      <alignment horizontal="right" vertical="center" wrapText="1"/>
    </xf>
    <xf numFmtId="167" fontId="90" fillId="0" borderId="27" xfId="0" applyNumberFormat="1" applyFont="1" applyFill="1" applyBorder="1" applyAlignment="1">
      <alignment vertical="center" wrapText="1"/>
    </xf>
    <xf numFmtId="167" fontId="10" fillId="0" borderId="27" xfId="0" applyNumberFormat="1" applyFont="1" applyFill="1" applyBorder="1" applyAlignment="1">
      <alignment vertical="center" shrinkToFit="1"/>
    </xf>
    <xf numFmtId="167" fontId="14" fillId="0" borderId="27" xfId="0" applyNumberFormat="1" applyFont="1" applyFill="1" applyBorder="1" applyAlignment="1">
      <alignment horizontal="right" vertical="center" wrapText="1"/>
    </xf>
    <xf numFmtId="167" fontId="91" fillId="0" borderId="27" xfId="0" applyNumberFormat="1" applyFont="1" applyFill="1" applyBorder="1" applyAlignment="1">
      <alignment vertical="center" wrapText="1"/>
    </xf>
    <xf numFmtId="4" fontId="10" fillId="0" borderId="27" xfId="0" applyNumberFormat="1" applyFont="1" applyFill="1" applyBorder="1" applyAlignment="1">
      <alignment vertical="center" shrinkToFit="1"/>
    </xf>
    <xf numFmtId="167" fontId="11" fillId="0" borderId="27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90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 shrinkToFit="1"/>
    </xf>
    <xf numFmtId="167" fontId="11" fillId="0" borderId="27" xfId="0" applyNumberFormat="1" applyFont="1" applyFill="1" applyBorder="1" applyAlignment="1">
      <alignment horizontal="right" vertical="center"/>
    </xf>
    <xf numFmtId="4" fontId="88" fillId="0" borderId="2" xfId="83" applyNumberFormat="1" applyFont="1" applyFill="1" applyAlignment="1" applyProtection="1">
      <alignment horizontal="right" vertical="center" shrinkToFit="1"/>
      <protection/>
    </xf>
    <xf numFmtId="167" fontId="5" fillId="0" borderId="0" xfId="0" applyNumberFormat="1" applyFont="1" applyFill="1" applyBorder="1" applyAlignment="1">
      <alignment horizontal="right" wrapText="1"/>
    </xf>
    <xf numFmtId="4" fontId="60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167" fontId="89" fillId="0" borderId="27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4" fontId="88" fillId="0" borderId="2" xfId="104" applyNumberFormat="1" applyFont="1" applyFill="1" applyAlignment="1" applyProtection="1">
      <alignment horizontal="right" vertical="center"/>
      <protection/>
    </xf>
    <xf numFmtId="0" fontId="13" fillId="0" borderId="27" xfId="0" applyFont="1" applyFill="1" applyBorder="1" applyAlignment="1">
      <alignment horizontal="left" wrapText="1"/>
    </xf>
    <xf numFmtId="4" fontId="88" fillId="0" borderId="2" xfId="107" applyNumberFormat="1" applyFont="1" applyFill="1" applyAlignment="1" applyProtection="1">
      <alignment horizontal="right" vertical="center" shrinkToFit="1"/>
      <protection/>
    </xf>
    <xf numFmtId="4" fontId="88" fillId="0" borderId="28" xfId="107" applyNumberFormat="1" applyFont="1" applyFill="1" applyBorder="1" applyAlignment="1" applyProtection="1">
      <alignment horizontal="right" vertical="center" shrinkToFit="1"/>
      <protection/>
    </xf>
    <xf numFmtId="4" fontId="88" fillId="0" borderId="27" xfId="107" applyNumberFormat="1" applyFont="1" applyFill="1" applyBorder="1" applyProtection="1">
      <alignment horizontal="right" vertical="center" shrinkToFit="1"/>
      <protection/>
    </xf>
    <xf numFmtId="4" fontId="88" fillId="0" borderId="27" xfId="107" applyNumberFormat="1" applyFont="1" applyFill="1" applyBorder="1" applyAlignment="1" applyProtection="1">
      <alignment horizontal="right" vertical="center" shrinkToFit="1"/>
      <protection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left" wrapText="1"/>
    </xf>
    <xf numFmtId="0" fontId="13" fillId="0" borderId="27" xfId="163" applyFont="1" applyFill="1" applyBorder="1" applyAlignment="1">
      <alignment horizontal="left" vertical="top" wrapText="1"/>
      <protection/>
    </xf>
    <xf numFmtId="2" fontId="88" fillId="0" borderId="27" xfId="73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>
      <alignment horizontal="left" vertical="center" wrapText="1"/>
    </xf>
    <xf numFmtId="4" fontId="88" fillId="0" borderId="30" xfId="107" applyNumberFormat="1" applyFont="1" applyFill="1" applyBorder="1" applyAlignment="1" applyProtection="1">
      <alignment horizontal="right" vertical="center" shrinkToFit="1"/>
      <protection/>
    </xf>
    <xf numFmtId="0" fontId="89" fillId="0" borderId="27" xfId="0" applyFont="1" applyFill="1" applyBorder="1" applyAlignment="1">
      <alignment horizontal="left" vertical="center" wrapText="1"/>
    </xf>
    <xf numFmtId="49" fontId="88" fillId="0" borderId="27" xfId="74" applyNumberFormat="1" applyFont="1" applyFill="1" applyBorder="1" applyAlignment="1" applyProtection="1">
      <alignment vertical="center" wrapText="1"/>
      <protection/>
    </xf>
    <xf numFmtId="0" fontId="10" fillId="0" borderId="27" xfId="0" applyNumberFormat="1" applyFont="1" applyFill="1" applyBorder="1" applyAlignment="1">
      <alignment horizontal="left" vertical="center" wrapText="1"/>
    </xf>
    <xf numFmtId="0" fontId="89" fillId="0" borderId="27" xfId="0" applyFont="1" applyFill="1" applyBorder="1" applyAlignment="1">
      <alignment/>
    </xf>
    <xf numFmtId="0" fontId="89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horizontal="left" vertical="center" wrapText="1"/>
    </xf>
    <xf numFmtId="49" fontId="89" fillId="0" borderId="27" xfId="0" applyNumberFormat="1" applyFont="1" applyFill="1" applyBorder="1" applyAlignment="1">
      <alignment horizontal="left" vertical="center" wrapText="1"/>
    </xf>
    <xf numFmtId="0" fontId="91" fillId="0" borderId="27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vertical="top" wrapText="1"/>
    </xf>
    <xf numFmtId="49" fontId="88" fillId="0" borderId="27" xfId="74" applyNumberFormat="1" applyFont="1" applyFill="1" applyBorder="1" applyAlignment="1" applyProtection="1">
      <alignment horizontal="center" vertical="center" wrapText="1"/>
      <protection/>
    </xf>
    <xf numFmtId="49" fontId="89" fillId="0" borderId="27" xfId="0" applyNumberFormat="1" applyFont="1" applyFill="1" applyBorder="1" applyAlignment="1">
      <alignment horizontal="center" vertical="center" wrapText="1"/>
    </xf>
    <xf numFmtId="4" fontId="88" fillId="0" borderId="30" xfId="107" applyNumberFormat="1" applyFont="1" applyFill="1" applyBorder="1" applyProtection="1">
      <alignment horizontal="right" vertical="center" shrinkToFit="1"/>
      <protection/>
    </xf>
    <xf numFmtId="4" fontId="88" fillId="0" borderId="32" xfId="107" applyNumberFormat="1" applyFont="1" applyFill="1" applyBorder="1" applyProtection="1">
      <alignment horizontal="right" vertical="center" shrinkToFit="1"/>
      <protection/>
    </xf>
    <xf numFmtId="4" fontId="88" fillId="0" borderId="33" xfId="107" applyNumberFormat="1" applyFont="1" applyFill="1" applyBorder="1" applyProtection="1">
      <alignment horizontal="right" vertical="center" shrinkToFit="1"/>
      <protection/>
    </xf>
    <xf numFmtId="49" fontId="10" fillId="36" borderId="0" xfId="0" applyNumberFormat="1" applyFont="1" applyFill="1" applyAlignment="1">
      <alignment horizontal="center" vertical="center"/>
    </xf>
    <xf numFmtId="49" fontId="10" fillId="36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3" fillId="0" borderId="27" xfId="163" applyNumberFormat="1" applyFont="1" applyFill="1" applyBorder="1" applyAlignment="1">
      <alignment horizontal="center" vertical="center" wrapText="1"/>
      <protection/>
    </xf>
    <xf numFmtId="49" fontId="88" fillId="0" borderId="27" xfId="73" applyNumberFormat="1" applyFont="1" applyFill="1" applyBorder="1" applyAlignment="1" applyProtection="1">
      <alignment horizontal="center" vertical="center" wrapText="1"/>
      <protection/>
    </xf>
    <xf numFmtId="49" fontId="89" fillId="0" borderId="27" xfId="0" applyNumberFormat="1" applyFont="1" applyFill="1" applyBorder="1" applyAlignment="1">
      <alignment horizontal="center" vertical="center"/>
    </xf>
    <xf numFmtId="49" fontId="91" fillId="0" borderId="27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center" vertical="center" wrapText="1"/>
    </xf>
    <xf numFmtId="49" fontId="15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17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vertical="center" wrapText="1"/>
    </xf>
    <xf numFmtId="0" fontId="17" fillId="33" borderId="27" xfId="0" applyFont="1" applyFill="1" applyBorder="1" applyAlignment="1">
      <alignment horizontal="left" vertical="center" wrapText="1"/>
    </xf>
    <xf numFmtId="49" fontId="17" fillId="33" borderId="27" xfId="0" applyNumberFormat="1" applyFont="1" applyFill="1" applyBorder="1" applyAlignment="1">
      <alignment horizontal="center" vertical="center" wrapText="1" shrinkToFit="1"/>
    </xf>
    <xf numFmtId="0" fontId="17" fillId="0" borderId="2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88" fillId="0" borderId="30" xfId="83" applyNumberFormat="1" applyFont="1" applyFill="1" applyBorder="1" applyAlignment="1" applyProtection="1">
      <alignment vertical="center" shrinkToFit="1"/>
      <protection/>
    </xf>
    <xf numFmtId="167" fontId="10" fillId="0" borderId="33" xfId="0" applyNumberFormat="1" applyFont="1" applyFill="1" applyBorder="1" applyAlignment="1">
      <alignment vertical="center"/>
    </xf>
    <xf numFmtId="167" fontId="12" fillId="0" borderId="33" xfId="0" applyNumberFormat="1" applyFont="1" applyFill="1" applyBorder="1" applyAlignment="1">
      <alignment horizontal="right" vertical="center"/>
    </xf>
    <xf numFmtId="167" fontId="12" fillId="0" borderId="33" xfId="0" applyNumberFormat="1" applyFont="1" applyFill="1" applyBorder="1" applyAlignment="1">
      <alignment vertical="center"/>
    </xf>
    <xf numFmtId="167" fontId="11" fillId="0" borderId="33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wrapText="1"/>
    </xf>
    <xf numFmtId="0" fontId="19" fillId="0" borderId="0" xfId="0" applyFont="1" applyFill="1" applyAlignment="1">
      <alignment/>
    </xf>
    <xf numFmtId="2" fontId="89" fillId="0" borderId="27" xfId="0" applyNumberFormat="1" applyFont="1" applyFill="1" applyBorder="1" applyAlignment="1">
      <alignment horizontal="left" wrapText="1"/>
    </xf>
    <xf numFmtId="167" fontId="20" fillId="0" borderId="27" xfId="0" applyNumberFormat="1" applyFont="1" applyFill="1" applyBorder="1" applyAlignment="1">
      <alignment vertical="center"/>
    </xf>
    <xf numFmtId="0" fontId="89" fillId="0" borderId="27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" fontId="92" fillId="0" borderId="30" xfId="83" applyNumberFormat="1" applyFont="1" applyFill="1" applyBorder="1" applyAlignment="1" applyProtection="1">
      <alignment horizontal="right" vertical="center" shrinkToFit="1"/>
      <protection/>
    </xf>
    <xf numFmtId="4" fontId="92" fillId="0" borderId="2" xfId="83" applyNumberFormat="1" applyFont="1" applyFill="1" applyAlignment="1" applyProtection="1">
      <alignment horizontal="right" vertical="center" shrinkToFit="1"/>
      <protection/>
    </xf>
    <xf numFmtId="4" fontId="88" fillId="0" borderId="30" xfId="83" applyNumberFormat="1" applyFont="1" applyFill="1" applyBorder="1" applyAlignment="1" applyProtection="1">
      <alignment horizontal="right" vertical="center" shrinkToFit="1"/>
      <protection/>
    </xf>
    <xf numFmtId="167" fontId="11" fillId="0" borderId="0" xfId="0" applyNumberFormat="1" applyFont="1" applyFill="1" applyAlignment="1">
      <alignment horizontal="center"/>
    </xf>
    <xf numFmtId="167" fontId="12" fillId="0" borderId="27" xfId="0" applyNumberFormat="1" applyFont="1" applyFill="1" applyBorder="1" applyAlignment="1">
      <alignment/>
    </xf>
    <xf numFmtId="167" fontId="10" fillId="0" borderId="35" xfId="0" applyNumberFormat="1" applyFont="1" applyFill="1" applyBorder="1" applyAlignment="1">
      <alignment vertical="center" wrapText="1"/>
    </xf>
    <xf numFmtId="167" fontId="14" fillId="0" borderId="27" xfId="0" applyNumberFormat="1" applyFont="1" applyFill="1" applyBorder="1" applyAlignment="1">
      <alignment vertical="center" wrapText="1"/>
    </xf>
    <xf numFmtId="167" fontId="16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167" fontId="12" fillId="38" borderId="27" xfId="0" applyNumberFormat="1" applyFont="1" applyFill="1" applyBorder="1" applyAlignment="1">
      <alignment horizontal="left" vertical="center"/>
    </xf>
    <xf numFmtId="49" fontId="12" fillId="38" borderId="27" xfId="0" applyNumberFormat="1" applyFont="1" applyFill="1" applyBorder="1" applyAlignment="1">
      <alignment horizontal="center" vertical="center"/>
    </xf>
    <xf numFmtId="167" fontId="12" fillId="38" borderId="27" xfId="0" applyNumberFormat="1" applyFont="1" applyFill="1" applyBorder="1" applyAlignment="1">
      <alignment vertical="center"/>
    </xf>
    <xf numFmtId="0" fontId="5" fillId="38" borderId="0" xfId="0" applyFont="1" applyFill="1" applyAlignment="1">
      <alignment/>
    </xf>
    <xf numFmtId="167" fontId="12" fillId="38" borderId="27" xfId="0" applyNumberFormat="1" applyFont="1" applyFill="1" applyBorder="1" applyAlignment="1">
      <alignment horizontal="left" vertical="center" wrapText="1"/>
    </xf>
    <xf numFmtId="49" fontId="12" fillId="38" borderId="27" xfId="0" applyNumberFormat="1" applyFont="1" applyFill="1" applyBorder="1" applyAlignment="1">
      <alignment horizontal="center" vertical="center" wrapText="1"/>
    </xf>
    <xf numFmtId="167" fontId="12" fillId="38" borderId="27" xfId="0" applyNumberFormat="1" applyFont="1" applyFill="1" applyBorder="1" applyAlignment="1">
      <alignment horizontal="right" vertical="center"/>
    </xf>
    <xf numFmtId="0" fontId="12" fillId="38" borderId="27" xfId="0" applyFont="1" applyFill="1" applyBorder="1" applyAlignment="1">
      <alignment horizontal="left" wrapText="1"/>
    </xf>
    <xf numFmtId="0" fontId="5" fillId="38" borderId="0" xfId="0" applyFont="1" applyFill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7" fontId="10" fillId="0" borderId="36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8"/>
  <sheetViews>
    <sheetView tabSelected="1" zoomScalePageLayoutView="0" workbookViewId="0" topLeftCell="A184">
      <selection activeCell="F2" sqref="F2:G2"/>
    </sheetView>
  </sheetViews>
  <sheetFormatPr defaultColWidth="9.00390625" defaultRowHeight="12.75"/>
  <cols>
    <col min="1" max="1" width="72.875" style="41" customWidth="1"/>
    <col min="2" max="2" width="25.875" style="99" hidden="1" customWidth="1"/>
    <col min="3" max="3" width="16.625" style="3" customWidth="1"/>
    <col min="4" max="4" width="17.125" style="50" customWidth="1"/>
    <col min="5" max="5" width="15.75390625" style="131" customWidth="1"/>
    <col min="6" max="6" width="10.375" style="42" customWidth="1"/>
    <col min="7" max="7" width="12.375" style="42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42" t="s">
        <v>250</v>
      </c>
      <c r="B1" s="142"/>
      <c r="C1" s="142"/>
      <c r="D1" s="142"/>
      <c r="E1" s="142"/>
      <c r="F1" s="142"/>
      <c r="G1" s="142"/>
    </row>
    <row r="2" spans="1:7" ht="12" customHeight="1">
      <c r="A2" s="14"/>
      <c r="B2" s="85"/>
      <c r="C2" s="10"/>
      <c r="D2" s="43"/>
      <c r="E2" s="126"/>
      <c r="F2" s="143" t="s">
        <v>123</v>
      </c>
      <c r="G2" s="143"/>
    </row>
    <row r="3" spans="1:7" ht="41.25" customHeight="1">
      <c r="A3" s="15" t="s">
        <v>0</v>
      </c>
      <c r="B3" s="86" t="s">
        <v>175</v>
      </c>
      <c r="C3" s="16" t="s">
        <v>232</v>
      </c>
      <c r="D3" s="16" t="s">
        <v>251</v>
      </c>
      <c r="E3" s="16" t="s">
        <v>252</v>
      </c>
      <c r="F3" s="16" t="s">
        <v>14</v>
      </c>
      <c r="G3" s="16" t="s">
        <v>174</v>
      </c>
    </row>
    <row r="4" spans="1:7" s="135" customFormat="1" ht="18.75" customHeight="1">
      <c r="A4" s="132" t="s">
        <v>12</v>
      </c>
      <c r="B4" s="133"/>
      <c r="C4" s="134">
        <f>C5+C30</f>
        <v>111530187</v>
      </c>
      <c r="D4" s="134">
        <f>D5+D30</f>
        <v>47879143.53999999</v>
      </c>
      <c r="E4" s="134">
        <f>E5+E30</f>
        <v>45965380.54</v>
      </c>
      <c r="F4" s="134">
        <f>D4/C4*100</f>
        <v>42.92931342435568</v>
      </c>
      <c r="G4" s="134">
        <f>D4/E4*100</f>
        <v>104.16348777605484</v>
      </c>
    </row>
    <row r="5" spans="1:7" s="7" customFormat="1" ht="17.25" customHeight="1">
      <c r="A5" s="56" t="s">
        <v>8</v>
      </c>
      <c r="B5" s="87"/>
      <c r="C5" s="19">
        <f>C6+C9+C14+C18+C22+C24</f>
        <v>98741490</v>
      </c>
      <c r="D5" s="19">
        <f>D6+D9+D14+D18+D22+D24</f>
        <v>43754503.63999999</v>
      </c>
      <c r="E5" s="19">
        <f>E6+E9+E14+E18+E22+E24</f>
        <v>41922967.44</v>
      </c>
      <c r="F5" s="19">
        <f aca="true" t="shared" si="0" ref="F5:F62">D5/C5*100</f>
        <v>44.312176816452734</v>
      </c>
      <c r="G5" s="19">
        <f aca="true" t="shared" si="1" ref="G5:G63">D5/E5*100</f>
        <v>104.3688133542104</v>
      </c>
    </row>
    <row r="6" spans="1:7" s="7" customFormat="1" ht="16.5" customHeight="1">
      <c r="A6" s="56" t="s">
        <v>13</v>
      </c>
      <c r="B6" s="87"/>
      <c r="C6" s="19">
        <f>C7</f>
        <v>60710040</v>
      </c>
      <c r="D6" s="19">
        <f>D7</f>
        <v>26347607.9</v>
      </c>
      <c r="E6" s="19">
        <f>E7</f>
        <v>26158763.7</v>
      </c>
      <c r="F6" s="19">
        <f t="shared" si="0"/>
        <v>43.39909494376877</v>
      </c>
      <c r="G6" s="19">
        <f t="shared" si="1"/>
        <v>100.72191561560686</v>
      </c>
    </row>
    <row r="7" spans="1:8" s="1" customFormat="1" ht="15" customHeight="1">
      <c r="A7" s="57" t="s">
        <v>1</v>
      </c>
      <c r="B7" s="88" t="s">
        <v>176</v>
      </c>
      <c r="C7" s="21">
        <v>60710040</v>
      </c>
      <c r="D7" s="58">
        <v>26347607.9</v>
      </c>
      <c r="E7" s="21">
        <v>26158763.7</v>
      </c>
      <c r="F7" s="19">
        <f t="shared" si="0"/>
        <v>43.39909494376877</v>
      </c>
      <c r="G7" s="19">
        <f t="shared" si="1"/>
        <v>100.72191561560686</v>
      </c>
      <c r="H7" s="8"/>
    </row>
    <row r="8" spans="1:8" s="1" customFormat="1" ht="15" customHeight="1">
      <c r="A8" s="57" t="s">
        <v>88</v>
      </c>
      <c r="B8" s="88"/>
      <c r="C8" s="20">
        <f>C7*49.5/64.5</f>
        <v>46591426.04651163</v>
      </c>
      <c r="D8" s="20">
        <f>D7*49.5/64.5</f>
        <v>20220257.225581396</v>
      </c>
      <c r="E8" s="21">
        <v>20074764.33</v>
      </c>
      <c r="F8" s="19">
        <f t="shared" si="0"/>
        <v>43.39909494376877</v>
      </c>
      <c r="G8" s="19">
        <f t="shared" si="1"/>
        <v>100.72475518611182</v>
      </c>
      <c r="H8" s="8"/>
    </row>
    <row r="9" spans="1:8" s="7" customFormat="1" ht="24.75" customHeight="1">
      <c r="A9" s="52" t="s">
        <v>90</v>
      </c>
      <c r="B9" s="89"/>
      <c r="C9" s="19">
        <f>C10+C11+C12+C13</f>
        <v>6107750</v>
      </c>
      <c r="D9" s="19">
        <f>D10+D11+D12+D13</f>
        <v>2952097.91</v>
      </c>
      <c r="E9" s="19">
        <f>E10+E11+E12+E13</f>
        <v>2782858.65</v>
      </c>
      <c r="F9" s="19">
        <f t="shared" si="0"/>
        <v>48.333640211207076</v>
      </c>
      <c r="G9" s="19">
        <f t="shared" si="1"/>
        <v>106.0814896221912</v>
      </c>
      <c r="H9" s="11"/>
    </row>
    <row r="10" spans="1:8" s="1" customFormat="1" ht="42.75" customHeight="1">
      <c r="A10" s="59" t="s">
        <v>91</v>
      </c>
      <c r="B10" s="90" t="s">
        <v>177</v>
      </c>
      <c r="C10" s="82">
        <v>2412564</v>
      </c>
      <c r="D10" s="60">
        <v>1279376.57</v>
      </c>
      <c r="E10" s="21">
        <v>1098992.98</v>
      </c>
      <c r="F10" s="19">
        <f t="shared" si="0"/>
        <v>53.0297463611328</v>
      </c>
      <c r="G10" s="19">
        <f t="shared" si="1"/>
        <v>116.41353432485076</v>
      </c>
      <c r="H10" s="8"/>
    </row>
    <row r="11" spans="1:8" s="1" customFormat="1" ht="54.75" customHeight="1">
      <c r="A11" s="59" t="s">
        <v>92</v>
      </c>
      <c r="B11" s="90" t="s">
        <v>178</v>
      </c>
      <c r="C11" s="82">
        <v>24429</v>
      </c>
      <c r="D11" s="60">
        <v>9698.74</v>
      </c>
      <c r="E11" s="21">
        <v>11944.73</v>
      </c>
      <c r="F11" s="19">
        <f t="shared" si="0"/>
        <v>39.701747922551064</v>
      </c>
      <c r="G11" s="19">
        <f t="shared" si="1"/>
        <v>81.1968123180683</v>
      </c>
      <c r="H11" s="8"/>
    </row>
    <row r="12" spans="1:8" s="1" customFormat="1" ht="42" customHeight="1">
      <c r="A12" s="59" t="s">
        <v>93</v>
      </c>
      <c r="B12" s="90" t="s">
        <v>179</v>
      </c>
      <c r="C12" s="83">
        <v>3670757</v>
      </c>
      <c r="D12" s="61">
        <v>1928839.06</v>
      </c>
      <c r="E12" s="21">
        <v>1894834.21</v>
      </c>
      <c r="F12" s="19">
        <f t="shared" si="0"/>
        <v>52.54608409110164</v>
      </c>
      <c r="G12" s="19">
        <f t="shared" si="1"/>
        <v>101.79460819424409</v>
      </c>
      <c r="H12" s="8"/>
    </row>
    <row r="13" spans="1:8" s="1" customFormat="1" ht="43.5" customHeight="1">
      <c r="A13" s="59" t="s">
        <v>94</v>
      </c>
      <c r="B13" s="90" t="s">
        <v>180</v>
      </c>
      <c r="C13" s="84">
        <v>0</v>
      </c>
      <c r="D13" s="63">
        <v>-265816.46</v>
      </c>
      <c r="E13" s="21">
        <v>-222913.27</v>
      </c>
      <c r="F13" s="19"/>
      <c r="G13" s="19">
        <f t="shared" si="1"/>
        <v>119.24658410869844</v>
      </c>
      <c r="H13" s="8"/>
    </row>
    <row r="14" spans="1:7" s="7" customFormat="1" ht="17.25" customHeight="1">
      <c r="A14" s="56" t="s">
        <v>2</v>
      </c>
      <c r="B14" s="87"/>
      <c r="C14" s="19">
        <f>C15+C16+C17</f>
        <v>16739000</v>
      </c>
      <c r="D14" s="19">
        <f>D15+D16+D17</f>
        <v>11031482.85</v>
      </c>
      <c r="E14" s="19">
        <f>E15+E16+E17</f>
        <v>9862635.9</v>
      </c>
      <c r="F14" s="19">
        <f t="shared" si="0"/>
        <v>65.90287860684629</v>
      </c>
      <c r="G14" s="19">
        <f t="shared" si="1"/>
        <v>111.85126331186979</v>
      </c>
    </row>
    <row r="15" spans="1:7" s="1" customFormat="1" ht="15.75" customHeight="1">
      <c r="A15" s="64" t="s">
        <v>6</v>
      </c>
      <c r="B15" s="91" t="s">
        <v>186</v>
      </c>
      <c r="C15" s="22">
        <v>12990000</v>
      </c>
      <c r="D15" s="65">
        <v>6629721.94</v>
      </c>
      <c r="E15" s="24">
        <v>6641005.81</v>
      </c>
      <c r="F15" s="19">
        <f t="shared" si="0"/>
        <v>51.037120400307934</v>
      </c>
      <c r="G15" s="19">
        <f t="shared" si="1"/>
        <v>99.83008793663441</v>
      </c>
    </row>
    <row r="16" spans="1:7" s="1" customFormat="1" ht="15.75" customHeight="1">
      <c r="A16" s="64" t="s">
        <v>3</v>
      </c>
      <c r="B16" s="91" t="s">
        <v>182</v>
      </c>
      <c r="C16" s="22">
        <v>3629000</v>
      </c>
      <c r="D16" s="63">
        <v>4351083.96</v>
      </c>
      <c r="E16" s="24">
        <v>3146523.85</v>
      </c>
      <c r="F16" s="19">
        <f t="shared" si="0"/>
        <v>119.89760154312484</v>
      </c>
      <c r="G16" s="19">
        <f t="shared" si="1"/>
        <v>138.28224947349437</v>
      </c>
    </row>
    <row r="17" spans="1:7" s="1" customFormat="1" ht="15.75" customHeight="1">
      <c r="A17" s="64" t="s">
        <v>58</v>
      </c>
      <c r="B17" s="91" t="s">
        <v>185</v>
      </c>
      <c r="C17" s="22">
        <v>120000</v>
      </c>
      <c r="D17" s="63">
        <v>50676.95</v>
      </c>
      <c r="E17" s="24">
        <v>75106.24</v>
      </c>
      <c r="F17" s="19">
        <f t="shared" si="0"/>
        <v>42.23079166666666</v>
      </c>
      <c r="G17" s="19">
        <f t="shared" si="1"/>
        <v>67.47368793857873</v>
      </c>
    </row>
    <row r="18" spans="1:7" s="7" customFormat="1" ht="18.75" customHeight="1">
      <c r="A18" s="66" t="s">
        <v>10</v>
      </c>
      <c r="B18" s="89"/>
      <c r="C18" s="23">
        <f>C20+C19+C21</f>
        <v>12999700</v>
      </c>
      <c r="D18" s="23">
        <f>D20+D19+D21</f>
        <v>2361854.84</v>
      </c>
      <c r="E18" s="127">
        <f>E20+E19+E21</f>
        <v>2063238.18</v>
      </c>
      <c r="F18" s="19">
        <f t="shared" si="0"/>
        <v>18.168533427694484</v>
      </c>
      <c r="G18" s="19">
        <f t="shared" si="1"/>
        <v>114.47320347668246</v>
      </c>
    </row>
    <row r="19" spans="1:7" s="1" customFormat="1" ht="15.75" customHeight="1">
      <c r="A19" s="64" t="s">
        <v>21</v>
      </c>
      <c r="B19" s="91" t="s">
        <v>181</v>
      </c>
      <c r="C19" s="24">
        <v>2278200</v>
      </c>
      <c r="D19" s="63">
        <v>91129.99</v>
      </c>
      <c r="E19" s="24">
        <v>168399.95</v>
      </c>
      <c r="F19" s="19">
        <f t="shared" si="0"/>
        <v>4.000087349662014</v>
      </c>
      <c r="G19" s="19">
        <f t="shared" si="1"/>
        <v>54.11521202945725</v>
      </c>
    </row>
    <row r="20" spans="1:7" s="6" customFormat="1" ht="12.75">
      <c r="A20" s="67" t="s">
        <v>95</v>
      </c>
      <c r="B20" s="92" t="s">
        <v>184</v>
      </c>
      <c r="C20" s="25">
        <v>1724500</v>
      </c>
      <c r="D20" s="65">
        <v>208407.25</v>
      </c>
      <c r="E20" s="25">
        <v>239398.85</v>
      </c>
      <c r="F20" s="19">
        <f t="shared" si="0"/>
        <v>12.085082632647143</v>
      </c>
      <c r="G20" s="19">
        <f t="shared" si="1"/>
        <v>87.05440732067008</v>
      </c>
    </row>
    <row r="21" spans="1:7" s="1" customFormat="1" ht="15.75" customHeight="1">
      <c r="A21" s="64" t="s">
        <v>11</v>
      </c>
      <c r="B21" s="91" t="s">
        <v>183</v>
      </c>
      <c r="C21" s="24">
        <v>8997000</v>
      </c>
      <c r="D21" s="65">
        <v>2062317.6</v>
      </c>
      <c r="E21" s="24">
        <v>1655439.38</v>
      </c>
      <c r="F21" s="19">
        <f t="shared" si="0"/>
        <v>22.922280760253418</v>
      </c>
      <c r="G21" s="19">
        <f t="shared" si="1"/>
        <v>124.5782615126626</v>
      </c>
    </row>
    <row r="22" spans="1:7" s="7" customFormat="1" ht="25.5">
      <c r="A22" s="66" t="s">
        <v>7</v>
      </c>
      <c r="B22" s="89"/>
      <c r="C22" s="27">
        <f>C23</f>
        <v>215000</v>
      </c>
      <c r="D22" s="26">
        <f>D23</f>
        <v>121056.98</v>
      </c>
      <c r="E22" s="27">
        <f>E23</f>
        <v>62439.05</v>
      </c>
      <c r="F22" s="19">
        <f t="shared" si="0"/>
        <v>56.30557209302325</v>
      </c>
      <c r="G22" s="19">
        <f t="shared" si="1"/>
        <v>193.8802400100578</v>
      </c>
    </row>
    <row r="23" spans="1:7" s="1" customFormat="1" ht="12.75">
      <c r="A23" s="64" t="s">
        <v>4</v>
      </c>
      <c r="B23" s="91" t="s">
        <v>187</v>
      </c>
      <c r="C23" s="24">
        <v>215000</v>
      </c>
      <c r="D23" s="63">
        <v>121056.98</v>
      </c>
      <c r="E23" s="24">
        <v>62439.05</v>
      </c>
      <c r="F23" s="19">
        <f t="shared" si="0"/>
        <v>56.30557209302325</v>
      </c>
      <c r="G23" s="19">
        <f t="shared" si="1"/>
        <v>193.8802400100578</v>
      </c>
    </row>
    <row r="24" spans="1:7" s="7" customFormat="1" ht="15" customHeight="1">
      <c r="A24" s="66" t="s">
        <v>15</v>
      </c>
      <c r="B24" s="89"/>
      <c r="C24" s="19">
        <f>C25+C26+C28+C29</f>
        <v>1970000</v>
      </c>
      <c r="D24" s="19">
        <f>D25+D26+D28+D29+D27</f>
        <v>940403.16</v>
      </c>
      <c r="E24" s="19">
        <f>E25+E26+E28+E29+E27</f>
        <v>993031.96</v>
      </c>
      <c r="F24" s="19">
        <f>D24/C24*100</f>
        <v>47.73620101522843</v>
      </c>
      <c r="G24" s="19">
        <f t="shared" si="1"/>
        <v>94.70019071692316</v>
      </c>
    </row>
    <row r="25" spans="1:7" s="1" customFormat="1" ht="30.75" customHeight="1">
      <c r="A25" s="64" t="s">
        <v>59</v>
      </c>
      <c r="B25" s="91" t="s">
        <v>188</v>
      </c>
      <c r="C25" s="24">
        <v>1310000</v>
      </c>
      <c r="D25" s="63">
        <v>588031.16</v>
      </c>
      <c r="E25" s="24">
        <v>588245.96</v>
      </c>
      <c r="F25" s="19">
        <f t="shared" si="0"/>
        <v>44.88787480916031</v>
      </c>
      <c r="G25" s="19">
        <f t="shared" si="1"/>
        <v>99.9634846620961</v>
      </c>
    </row>
    <row r="26" spans="1:7" s="1" customFormat="1" ht="40.5" customHeight="1">
      <c r="A26" s="64" t="s">
        <v>127</v>
      </c>
      <c r="B26" s="91" t="s">
        <v>189</v>
      </c>
      <c r="C26" s="24">
        <v>40000</v>
      </c>
      <c r="D26" s="22">
        <v>16625</v>
      </c>
      <c r="E26" s="24">
        <v>32375</v>
      </c>
      <c r="F26" s="19">
        <f t="shared" si="0"/>
        <v>41.5625</v>
      </c>
      <c r="G26" s="19">
        <f t="shared" si="1"/>
        <v>51.35135135135135</v>
      </c>
    </row>
    <row r="27" spans="1:7" s="1" customFormat="1" ht="40.5" customHeight="1">
      <c r="A27" s="64" t="s">
        <v>242</v>
      </c>
      <c r="B27" s="91"/>
      <c r="C27" s="24">
        <v>0</v>
      </c>
      <c r="D27" s="22">
        <v>4000</v>
      </c>
      <c r="E27" s="24">
        <v>1000</v>
      </c>
      <c r="F27" s="19"/>
      <c r="G27" s="19">
        <f t="shared" si="1"/>
        <v>400</v>
      </c>
    </row>
    <row r="28" spans="1:7" s="1" customFormat="1" ht="12.75" customHeight="1">
      <c r="A28" s="64" t="s">
        <v>109</v>
      </c>
      <c r="B28" s="91"/>
      <c r="C28" s="24">
        <v>595000</v>
      </c>
      <c r="D28" s="22">
        <v>331747</v>
      </c>
      <c r="E28" s="24">
        <v>331411</v>
      </c>
      <c r="F28" s="19">
        <f t="shared" si="0"/>
        <v>55.75579831932773</v>
      </c>
      <c r="G28" s="19">
        <f t="shared" si="1"/>
        <v>100.10138468548118</v>
      </c>
    </row>
    <row r="29" spans="1:7" s="1" customFormat="1" ht="15" customHeight="1">
      <c r="A29" s="64" t="s">
        <v>73</v>
      </c>
      <c r="B29" s="91" t="s">
        <v>190</v>
      </c>
      <c r="C29" s="24">
        <v>25000</v>
      </c>
      <c r="D29" s="22">
        <v>0</v>
      </c>
      <c r="E29" s="24">
        <v>40000</v>
      </c>
      <c r="F29" s="19">
        <f t="shared" si="0"/>
        <v>0</v>
      </c>
      <c r="G29" s="19">
        <f t="shared" si="1"/>
        <v>0</v>
      </c>
    </row>
    <row r="30" spans="1:7" s="7" customFormat="1" ht="16.5" customHeight="1">
      <c r="A30" s="66" t="s">
        <v>9</v>
      </c>
      <c r="B30" s="89"/>
      <c r="C30" s="19">
        <f>C31+C39+C46+C51+C58+C59+C61+C63</f>
        <v>12788697</v>
      </c>
      <c r="D30" s="19">
        <f>D31+D39+D46+D51+D58+D59</f>
        <v>4124639.9000000004</v>
      </c>
      <c r="E30" s="19">
        <f>E31+E39+E46+E51+E58+E59+E61+E63</f>
        <v>4042413.0999999996</v>
      </c>
      <c r="F30" s="19">
        <f t="shared" si="0"/>
        <v>32.25222944917688</v>
      </c>
      <c r="G30" s="19">
        <f t="shared" si="1"/>
        <v>102.03410185861512</v>
      </c>
    </row>
    <row r="31" spans="1:7" s="7" customFormat="1" ht="28.5" customHeight="1">
      <c r="A31" s="66" t="s">
        <v>192</v>
      </c>
      <c r="B31" s="89" t="s">
        <v>193</v>
      </c>
      <c r="C31" s="27">
        <f>C32+C33+C34+C35+C36+C37+C38</f>
        <v>4230608</v>
      </c>
      <c r="D31" s="27">
        <f>D32+D33+D34+D35+D36+D37+D38</f>
        <v>1274180.05</v>
      </c>
      <c r="E31" s="27">
        <f>E32+E33+E34+E35+E36+E38+E37</f>
        <v>1688413.94</v>
      </c>
      <c r="F31" s="19">
        <f t="shared" si="0"/>
        <v>30.1181307745837</v>
      </c>
      <c r="G31" s="19">
        <f t="shared" si="1"/>
        <v>75.46609393665632</v>
      </c>
    </row>
    <row r="32" spans="1:7" s="1" customFormat="1" ht="38.25">
      <c r="A32" s="29" t="s">
        <v>173</v>
      </c>
      <c r="B32" s="91" t="s">
        <v>191</v>
      </c>
      <c r="C32" s="24">
        <v>20000</v>
      </c>
      <c r="D32" s="22">
        <v>23452.88</v>
      </c>
      <c r="E32" s="24">
        <v>20000</v>
      </c>
      <c r="F32" s="19">
        <f t="shared" si="0"/>
        <v>117.2644</v>
      </c>
      <c r="G32" s="19">
        <f t="shared" si="1"/>
        <v>117.2644</v>
      </c>
    </row>
    <row r="33" spans="1:7" s="1" customFormat="1" ht="60.75" customHeight="1">
      <c r="A33" s="29" t="s">
        <v>160</v>
      </c>
      <c r="B33" s="91" t="s">
        <v>194</v>
      </c>
      <c r="C33" s="82">
        <v>3275000</v>
      </c>
      <c r="D33" s="60">
        <v>836000.36</v>
      </c>
      <c r="E33" s="24">
        <v>1243034.43</v>
      </c>
      <c r="F33" s="19">
        <f t="shared" si="0"/>
        <v>25.526728549618323</v>
      </c>
      <c r="G33" s="19">
        <f t="shared" si="1"/>
        <v>67.25480323179785</v>
      </c>
    </row>
    <row r="34" spans="1:7" s="1" customFormat="1" ht="51.75" customHeight="1">
      <c r="A34" s="29" t="s">
        <v>71</v>
      </c>
      <c r="B34" s="91" t="s">
        <v>195</v>
      </c>
      <c r="C34" s="82">
        <v>34590</v>
      </c>
      <c r="D34" s="60">
        <v>0</v>
      </c>
      <c r="E34" s="22">
        <v>82472</v>
      </c>
      <c r="F34" s="19">
        <f t="shared" si="0"/>
        <v>0</v>
      </c>
      <c r="G34" s="19">
        <f t="shared" si="1"/>
        <v>0</v>
      </c>
    </row>
    <row r="35" spans="1:7" s="1" customFormat="1" ht="51.75" customHeight="1">
      <c r="A35" s="100" t="s">
        <v>104</v>
      </c>
      <c r="B35" s="101" t="s">
        <v>218</v>
      </c>
      <c r="C35" s="82">
        <v>581107</v>
      </c>
      <c r="D35" s="60">
        <v>310970.34</v>
      </c>
      <c r="E35" s="22">
        <v>221442.09</v>
      </c>
      <c r="F35" s="19">
        <f t="shared" si="0"/>
        <v>53.51343900520903</v>
      </c>
      <c r="G35" s="19">
        <f t="shared" si="1"/>
        <v>140.42964460821338</v>
      </c>
    </row>
    <row r="36" spans="1:7" s="1" customFormat="1" ht="47.25" customHeight="1">
      <c r="A36" s="29" t="s">
        <v>60</v>
      </c>
      <c r="B36" s="91" t="s">
        <v>196</v>
      </c>
      <c r="C36" s="83">
        <v>77900</v>
      </c>
      <c r="D36" s="60">
        <v>35545.77</v>
      </c>
      <c r="E36" s="24">
        <v>51788.96</v>
      </c>
      <c r="F36" s="19">
        <f t="shared" si="0"/>
        <v>45.629999999999995</v>
      </c>
      <c r="G36" s="19">
        <f t="shared" si="1"/>
        <v>68.63580577791096</v>
      </c>
    </row>
    <row r="37" spans="1:7" s="1" customFormat="1" ht="47.25" customHeight="1">
      <c r="A37" s="100" t="s">
        <v>219</v>
      </c>
      <c r="B37" s="101" t="s">
        <v>220</v>
      </c>
      <c r="C37" s="62">
        <v>0</v>
      </c>
      <c r="D37" s="70">
        <v>0</v>
      </c>
      <c r="E37" s="128">
        <v>55019.76</v>
      </c>
      <c r="F37" s="19"/>
      <c r="G37" s="19">
        <f t="shared" si="1"/>
        <v>0</v>
      </c>
    </row>
    <row r="38" spans="1:7" s="1" customFormat="1" ht="35.25" customHeight="1">
      <c r="A38" s="100" t="s">
        <v>121</v>
      </c>
      <c r="B38" s="101" t="s">
        <v>221</v>
      </c>
      <c r="C38" s="62">
        <v>242011</v>
      </c>
      <c r="D38" s="70">
        <v>68210.7</v>
      </c>
      <c r="E38" s="24">
        <v>14656.7</v>
      </c>
      <c r="F38" s="19">
        <f t="shared" si="0"/>
        <v>28.184958534942627</v>
      </c>
      <c r="G38" s="19">
        <f t="shared" si="1"/>
        <v>465.38920766611847</v>
      </c>
    </row>
    <row r="39" spans="1:7" s="7" customFormat="1" ht="19.5" customHeight="1">
      <c r="A39" s="66" t="s">
        <v>5</v>
      </c>
      <c r="B39" s="89" t="s">
        <v>204</v>
      </c>
      <c r="C39" s="27">
        <f>C40+C41+C42+C43+C44+C45</f>
        <v>67000</v>
      </c>
      <c r="D39" s="27">
        <f>D40+D41+D42+D43+D44+D45</f>
        <v>85036.70999999999</v>
      </c>
      <c r="E39" s="27">
        <f>E40+E41+E42+E43</f>
        <v>84118.21</v>
      </c>
      <c r="F39" s="19">
        <f t="shared" si="0"/>
        <v>126.92046268656716</v>
      </c>
      <c r="G39" s="19">
        <f t="shared" si="1"/>
        <v>101.09191576948675</v>
      </c>
    </row>
    <row r="40" spans="1:7" s="1" customFormat="1" ht="24" customHeight="1">
      <c r="A40" s="64" t="s">
        <v>198</v>
      </c>
      <c r="B40" s="91" t="s">
        <v>197</v>
      </c>
      <c r="C40" s="24">
        <v>5500</v>
      </c>
      <c r="D40" s="22">
        <v>21085.07</v>
      </c>
      <c r="E40" s="24">
        <v>18805</v>
      </c>
      <c r="F40" s="19">
        <f t="shared" si="0"/>
        <v>383.36490909090907</v>
      </c>
      <c r="G40" s="19">
        <f t="shared" si="1"/>
        <v>112.12480723211911</v>
      </c>
    </row>
    <row r="41" spans="1:7" s="1" customFormat="1" ht="27" customHeight="1">
      <c r="A41" s="64" t="s">
        <v>199</v>
      </c>
      <c r="B41" s="91" t="s">
        <v>200</v>
      </c>
      <c r="C41" s="24">
        <v>0</v>
      </c>
      <c r="D41" s="22">
        <v>0</v>
      </c>
      <c r="E41" s="24">
        <v>275.31</v>
      </c>
      <c r="F41" s="19"/>
      <c r="G41" s="19">
        <f t="shared" si="1"/>
        <v>0</v>
      </c>
    </row>
    <row r="42" spans="1:7" s="1" customFormat="1" ht="17.25" customHeight="1">
      <c r="A42" s="64" t="s">
        <v>201</v>
      </c>
      <c r="B42" s="91" t="s">
        <v>202</v>
      </c>
      <c r="C42" s="24">
        <v>0</v>
      </c>
      <c r="D42" s="22">
        <v>14127.77</v>
      </c>
      <c r="E42" s="24">
        <v>2924.5</v>
      </c>
      <c r="F42" s="19"/>
      <c r="G42" s="19">
        <f t="shared" si="1"/>
        <v>483.0832620960848</v>
      </c>
    </row>
    <row r="43" spans="1:7" s="1" customFormat="1" ht="17.25" customHeight="1">
      <c r="A43" s="64" t="s">
        <v>61</v>
      </c>
      <c r="B43" s="91" t="s">
        <v>203</v>
      </c>
      <c r="C43" s="24">
        <v>0</v>
      </c>
      <c r="D43" s="22">
        <v>0</v>
      </c>
      <c r="E43" s="24">
        <v>62113.4</v>
      </c>
      <c r="F43" s="19"/>
      <c r="G43" s="19">
        <f t="shared" si="1"/>
        <v>0</v>
      </c>
    </row>
    <row r="44" spans="1:7" s="1" customFormat="1" ht="17.25" customHeight="1">
      <c r="A44" s="30" t="s">
        <v>248</v>
      </c>
      <c r="B44" s="141"/>
      <c r="C44" s="24">
        <v>60700</v>
      </c>
      <c r="D44" s="22">
        <v>49219.24</v>
      </c>
      <c r="E44" s="24">
        <v>0</v>
      </c>
      <c r="F44" s="19">
        <f t="shared" si="0"/>
        <v>81.0860626029654</v>
      </c>
      <c r="G44" s="19"/>
    </row>
    <row r="45" spans="1:7" s="1" customFormat="1" ht="17.25" customHeight="1">
      <c r="A45" s="30" t="s">
        <v>249</v>
      </c>
      <c r="B45" s="141"/>
      <c r="C45" s="24">
        <v>800</v>
      </c>
      <c r="D45" s="22">
        <v>604.63</v>
      </c>
      <c r="E45" s="24">
        <v>0</v>
      </c>
      <c r="F45" s="19">
        <f t="shared" si="0"/>
        <v>75.57875</v>
      </c>
      <c r="G45" s="19"/>
    </row>
    <row r="46" spans="1:7" s="7" customFormat="1" ht="27" customHeight="1">
      <c r="A46" s="66" t="s">
        <v>205</v>
      </c>
      <c r="B46" s="89" t="s">
        <v>207</v>
      </c>
      <c r="C46" s="19">
        <f>C47+C48+C49+C50</f>
        <v>3443706</v>
      </c>
      <c r="D46" s="19">
        <f>D47+D48+D49+D50</f>
        <v>1241285.9</v>
      </c>
      <c r="E46" s="19">
        <f>E47+E48+E49+E50</f>
        <v>74493.94999999998</v>
      </c>
      <c r="F46" s="19">
        <f t="shared" si="0"/>
        <v>36.04506017644944</v>
      </c>
      <c r="G46" s="19">
        <f t="shared" si="1"/>
        <v>1666.290886709592</v>
      </c>
    </row>
    <row r="47" spans="1:7" s="1" customFormat="1" ht="24" customHeight="1">
      <c r="A47" s="64" t="s">
        <v>110</v>
      </c>
      <c r="B47" s="91" t="s">
        <v>206</v>
      </c>
      <c r="C47" s="82">
        <v>96706</v>
      </c>
      <c r="D47" s="60">
        <v>41114.03</v>
      </c>
      <c r="E47" s="20">
        <v>16627.03</v>
      </c>
      <c r="F47" s="19">
        <f t="shared" si="0"/>
        <v>42.51445618679296</v>
      </c>
      <c r="G47" s="19">
        <f t="shared" si="1"/>
        <v>247.272242847941</v>
      </c>
    </row>
    <row r="48" spans="1:7" s="1" customFormat="1" ht="24" customHeight="1">
      <c r="A48" s="64" t="s">
        <v>111</v>
      </c>
      <c r="B48" s="91" t="s">
        <v>208</v>
      </c>
      <c r="C48" s="82">
        <v>347000</v>
      </c>
      <c r="D48" s="60">
        <v>194071.88</v>
      </c>
      <c r="E48" s="20">
        <v>52043.96</v>
      </c>
      <c r="F48" s="19">
        <f t="shared" si="0"/>
        <v>55.928495677233435</v>
      </c>
      <c r="G48" s="19">
        <f t="shared" si="1"/>
        <v>372.8999099991623</v>
      </c>
    </row>
    <row r="49" spans="1:7" s="1" customFormat="1" ht="14.25" customHeight="1">
      <c r="A49" s="64" t="s">
        <v>62</v>
      </c>
      <c r="B49" s="91" t="s">
        <v>209</v>
      </c>
      <c r="C49" s="21">
        <v>3000000</v>
      </c>
      <c r="D49" s="20">
        <v>1006099.99</v>
      </c>
      <c r="E49" s="20">
        <v>489.7</v>
      </c>
      <c r="F49" s="19">
        <f t="shared" si="0"/>
        <v>33.53666633333333</v>
      </c>
      <c r="G49" s="19">
        <f t="shared" si="1"/>
        <v>205452.3157034919</v>
      </c>
    </row>
    <row r="50" spans="1:7" s="1" customFormat="1" ht="12.75">
      <c r="A50" s="64" t="s">
        <v>135</v>
      </c>
      <c r="B50" s="91" t="s">
        <v>210</v>
      </c>
      <c r="C50" s="21">
        <v>0</v>
      </c>
      <c r="D50" s="60">
        <v>0</v>
      </c>
      <c r="E50" s="22">
        <v>5333.26</v>
      </c>
      <c r="F50" s="19"/>
      <c r="G50" s="19">
        <f t="shared" si="1"/>
        <v>0</v>
      </c>
    </row>
    <row r="51" spans="1:7" s="7" customFormat="1" ht="18.75" customHeight="1">
      <c r="A51" s="66" t="s">
        <v>211</v>
      </c>
      <c r="B51" s="89" t="s">
        <v>212</v>
      </c>
      <c r="C51" s="27">
        <f>C53+C54+C57</f>
        <v>2655000</v>
      </c>
      <c r="D51" s="27">
        <f>D53+D54+D57</f>
        <v>382341.06</v>
      </c>
      <c r="E51" s="27">
        <f>E53+E54+E57+E56+E55</f>
        <v>1112968.63</v>
      </c>
      <c r="F51" s="19">
        <f t="shared" si="0"/>
        <v>14.400793220338985</v>
      </c>
      <c r="G51" s="19">
        <f t="shared" si="1"/>
        <v>34.353264745655956</v>
      </c>
    </row>
    <row r="52" spans="1:7" s="1" customFormat="1" ht="51">
      <c r="A52" s="29" t="s">
        <v>156</v>
      </c>
      <c r="B52" s="91"/>
      <c r="C52" s="24">
        <v>0</v>
      </c>
      <c r="D52" s="22">
        <v>0</v>
      </c>
      <c r="E52" s="24">
        <v>0</v>
      </c>
      <c r="F52" s="19"/>
      <c r="G52" s="19"/>
    </row>
    <row r="53" spans="1:7" s="1" customFormat="1" ht="58.5" customHeight="1">
      <c r="A53" s="69" t="s">
        <v>213</v>
      </c>
      <c r="B53" s="91" t="s">
        <v>214</v>
      </c>
      <c r="C53" s="62">
        <v>450000</v>
      </c>
      <c r="D53" s="70">
        <v>0</v>
      </c>
      <c r="E53" s="24">
        <v>95200</v>
      </c>
      <c r="F53" s="19">
        <f t="shared" si="0"/>
        <v>0</v>
      </c>
      <c r="G53" s="19">
        <f t="shared" si="1"/>
        <v>0</v>
      </c>
    </row>
    <row r="54" spans="1:7" s="1" customFormat="1" ht="58.5" customHeight="1">
      <c r="A54" s="69" t="s">
        <v>216</v>
      </c>
      <c r="B54" s="91" t="s">
        <v>217</v>
      </c>
      <c r="C54" s="62">
        <v>205000</v>
      </c>
      <c r="D54" s="70">
        <v>0</v>
      </c>
      <c r="E54" s="24">
        <v>0</v>
      </c>
      <c r="F54" s="19">
        <f t="shared" si="0"/>
        <v>0</v>
      </c>
      <c r="G54" s="19"/>
    </row>
    <row r="55" spans="1:7" s="1" customFormat="1" ht="58.5" customHeight="1">
      <c r="A55" s="69" t="s">
        <v>253</v>
      </c>
      <c r="B55" s="91"/>
      <c r="C55" s="84">
        <v>0</v>
      </c>
      <c r="D55" s="70">
        <v>0</v>
      </c>
      <c r="E55" s="24">
        <v>23280</v>
      </c>
      <c r="F55" s="19"/>
      <c r="G55" s="19">
        <f t="shared" si="1"/>
        <v>0</v>
      </c>
    </row>
    <row r="56" spans="1:7" s="1" customFormat="1" ht="58.5" customHeight="1">
      <c r="A56" s="69" t="s">
        <v>247</v>
      </c>
      <c r="B56" s="91"/>
      <c r="C56" s="84">
        <v>0</v>
      </c>
      <c r="D56" s="70">
        <v>0</v>
      </c>
      <c r="E56" s="24">
        <v>26264</v>
      </c>
      <c r="F56" s="19"/>
      <c r="G56" s="19">
        <f t="shared" si="1"/>
        <v>0</v>
      </c>
    </row>
    <row r="57" spans="1:7" s="1" customFormat="1" ht="55.5" customHeight="1">
      <c r="A57" s="30" t="s">
        <v>161</v>
      </c>
      <c r="B57" s="93" t="s">
        <v>215</v>
      </c>
      <c r="C57" s="84">
        <v>2000000</v>
      </c>
      <c r="D57" s="70">
        <v>382341.06</v>
      </c>
      <c r="E57" s="24">
        <v>968224.63</v>
      </c>
      <c r="F57" s="19">
        <f t="shared" si="0"/>
        <v>19.117053000000002</v>
      </c>
      <c r="G57" s="19">
        <f t="shared" si="1"/>
        <v>39.48887976543212</v>
      </c>
    </row>
    <row r="58" spans="1:7" s="7" customFormat="1" ht="12" customHeight="1">
      <c r="A58" s="66" t="s">
        <v>162</v>
      </c>
      <c r="B58" s="89"/>
      <c r="C58" s="27">
        <v>2200000</v>
      </c>
      <c r="D58" s="26">
        <v>1092439.64</v>
      </c>
      <c r="E58" s="27">
        <v>1082418.37</v>
      </c>
      <c r="F58" s="19">
        <f t="shared" si="0"/>
        <v>49.65634727272727</v>
      </c>
      <c r="G58" s="19">
        <f t="shared" si="1"/>
        <v>100.92582224006415</v>
      </c>
    </row>
    <row r="59" spans="1:7" s="7" customFormat="1" ht="12.75">
      <c r="A59" s="102" t="s">
        <v>222</v>
      </c>
      <c r="B59" s="107" t="s">
        <v>227</v>
      </c>
      <c r="C59" s="27">
        <f>C60+C61+C62+C63</f>
        <v>192383</v>
      </c>
      <c r="D59" s="27">
        <f>D60+D61+D62+D63</f>
        <v>49356.54</v>
      </c>
      <c r="E59" s="27">
        <f>E60+E61+E62+E63</f>
        <v>0</v>
      </c>
      <c r="F59" s="19">
        <f t="shared" si="0"/>
        <v>25.655354163309646</v>
      </c>
      <c r="G59" s="19"/>
    </row>
    <row r="60" spans="1:7" s="110" customFormat="1" ht="12.75" hidden="1">
      <c r="A60" s="108" t="s">
        <v>228</v>
      </c>
      <c r="B60" s="109" t="s">
        <v>229</v>
      </c>
      <c r="C60" s="24"/>
      <c r="D60" s="22"/>
      <c r="E60" s="24"/>
      <c r="F60" s="19"/>
      <c r="G60" s="19" t="e">
        <f t="shared" si="1"/>
        <v>#DIV/0!</v>
      </c>
    </row>
    <row r="61" spans="1:7" s="7" customFormat="1" ht="12.75">
      <c r="A61" s="103" t="s">
        <v>223</v>
      </c>
      <c r="B61" s="104" t="s">
        <v>224</v>
      </c>
      <c r="C61" s="24">
        <v>0</v>
      </c>
      <c r="D61" s="22">
        <v>-151.14</v>
      </c>
      <c r="E61" s="24">
        <v>0</v>
      </c>
      <c r="F61" s="19">
        <v>0</v>
      </c>
      <c r="G61" s="19"/>
    </row>
    <row r="62" spans="1:7" s="7" customFormat="1" ht="12.75">
      <c r="A62" s="103" t="s">
        <v>230</v>
      </c>
      <c r="B62" s="104" t="s">
        <v>231</v>
      </c>
      <c r="C62" s="24">
        <v>192383</v>
      </c>
      <c r="D62" s="22">
        <v>33169.5</v>
      </c>
      <c r="E62" s="24">
        <v>0</v>
      </c>
      <c r="F62" s="19">
        <f t="shared" si="0"/>
        <v>17.24138827235255</v>
      </c>
      <c r="G62" s="19"/>
    </row>
    <row r="63" spans="1:7" s="7" customFormat="1" ht="12.75">
      <c r="A63" s="105" t="s">
        <v>225</v>
      </c>
      <c r="B63" s="106" t="s">
        <v>226</v>
      </c>
      <c r="C63" s="24">
        <v>0</v>
      </c>
      <c r="D63" s="22">
        <v>16338.18</v>
      </c>
      <c r="E63" s="24">
        <v>0</v>
      </c>
      <c r="F63" s="19"/>
      <c r="G63" s="19"/>
    </row>
    <row r="64" spans="1:7" s="135" customFormat="1" ht="16.5" customHeight="1">
      <c r="A64" s="136" t="s">
        <v>18</v>
      </c>
      <c r="B64" s="137"/>
      <c r="C64" s="134">
        <f>C4</f>
        <v>111530187</v>
      </c>
      <c r="D64" s="138">
        <f>D4</f>
        <v>47879143.53999999</v>
      </c>
      <c r="E64" s="134">
        <f>E4</f>
        <v>45965380.54</v>
      </c>
      <c r="F64" s="134">
        <f aca="true" t="shared" si="2" ref="F64:F135">D64/C64*100</f>
        <v>42.92931342435568</v>
      </c>
      <c r="G64" s="134">
        <f aca="true" t="shared" si="3" ref="G64:G131">D64/E64*100</f>
        <v>104.16348777605484</v>
      </c>
    </row>
    <row r="65" spans="1:7" s="135" customFormat="1" ht="15" customHeight="1">
      <c r="A65" s="139" t="s">
        <v>17</v>
      </c>
      <c r="B65" s="137"/>
      <c r="C65" s="134">
        <f>C66+C174+C178</f>
        <v>446199940.14000005</v>
      </c>
      <c r="D65" s="134">
        <f>D66+D174+D178+D176</f>
        <v>170125860.67000002</v>
      </c>
      <c r="E65" s="134">
        <f>E66+E174+E178+E176</f>
        <v>152907734.02</v>
      </c>
      <c r="F65" s="134">
        <f t="shared" si="2"/>
        <v>38.127719294767545</v>
      </c>
      <c r="G65" s="134">
        <f t="shared" si="3"/>
        <v>111.26046812501184</v>
      </c>
    </row>
    <row r="66" spans="1:7" s="7" customFormat="1" ht="18" customHeight="1">
      <c r="A66" s="66" t="s">
        <v>53</v>
      </c>
      <c r="B66" s="89"/>
      <c r="C66" s="19">
        <f>C67+C71+C120+C152</f>
        <v>443591071.47</v>
      </c>
      <c r="D66" s="19">
        <f>D67+D71+D120+D152</f>
        <v>168754140.67000002</v>
      </c>
      <c r="E66" s="19">
        <f>E67+E71+E120+E152</f>
        <v>151836601.74</v>
      </c>
      <c r="F66" s="19">
        <f t="shared" si="2"/>
        <v>38.04272707986929</v>
      </c>
      <c r="G66" s="19">
        <f t="shared" si="3"/>
        <v>111.14193727739577</v>
      </c>
    </row>
    <row r="67" spans="1:7" s="7" customFormat="1" ht="17.25" customHeight="1">
      <c r="A67" s="66" t="s">
        <v>63</v>
      </c>
      <c r="B67" s="89"/>
      <c r="C67" s="19">
        <f>C68+C69+C70</f>
        <v>37127500</v>
      </c>
      <c r="D67" s="19">
        <f>D68+D69+D70</f>
        <v>15175800</v>
      </c>
      <c r="E67" s="19">
        <f>E68+E69</f>
        <v>15560300</v>
      </c>
      <c r="F67" s="19">
        <f t="shared" si="2"/>
        <v>40.87482324422598</v>
      </c>
      <c r="G67" s="19">
        <f t="shared" si="3"/>
        <v>97.52896795048939</v>
      </c>
    </row>
    <row r="68" spans="1:7" s="5" customFormat="1" ht="19.5" customHeight="1">
      <c r="A68" s="64" t="s">
        <v>82</v>
      </c>
      <c r="B68" s="91"/>
      <c r="C68" s="24">
        <v>2148900</v>
      </c>
      <c r="D68" s="22">
        <v>1074600</v>
      </c>
      <c r="E68" s="24">
        <v>1030400</v>
      </c>
      <c r="F68" s="19">
        <f t="shared" si="2"/>
        <v>50.00698031551026</v>
      </c>
      <c r="G68" s="19">
        <f t="shared" si="3"/>
        <v>104.28959627329193</v>
      </c>
    </row>
    <row r="69" spans="1:7" s="5" customFormat="1" ht="18.75" customHeight="1">
      <c r="A69" s="64" t="s">
        <v>64</v>
      </c>
      <c r="B69" s="91"/>
      <c r="C69" s="24">
        <v>23690100</v>
      </c>
      <c r="D69" s="22">
        <v>11845200</v>
      </c>
      <c r="E69" s="24">
        <v>14529900</v>
      </c>
      <c r="F69" s="19">
        <f t="shared" si="2"/>
        <v>50.0006331758836</v>
      </c>
      <c r="G69" s="19">
        <f t="shared" si="3"/>
        <v>81.52292858175211</v>
      </c>
    </row>
    <row r="70" spans="1:7" s="5" customFormat="1" ht="15.75" customHeight="1">
      <c r="A70" s="64" t="s">
        <v>233</v>
      </c>
      <c r="B70" s="91"/>
      <c r="C70" s="24">
        <v>11288500</v>
      </c>
      <c r="D70" s="22">
        <v>2256000</v>
      </c>
      <c r="E70" s="24">
        <v>0</v>
      </c>
      <c r="F70" s="19">
        <v>0</v>
      </c>
      <c r="G70" s="19"/>
    </row>
    <row r="71" spans="1:7" s="7" customFormat="1" ht="19.5" customHeight="1">
      <c r="A71" s="52" t="s">
        <v>16</v>
      </c>
      <c r="B71" s="89"/>
      <c r="C71" s="27">
        <f>C72+C81+C82+C84+C86+C91+C103+C83+C90+C77+C79+C80+C78</f>
        <v>155639515.21000004</v>
      </c>
      <c r="D71" s="27">
        <f>D72+D81+D82+D84+D86+D91+D103+D83+D90+D77+D79+D80</f>
        <v>13674335.389999999</v>
      </c>
      <c r="E71" s="27">
        <f>E72+E81+E86+E91+E103+E82+E83+E84</f>
        <v>9750200.59</v>
      </c>
      <c r="F71" s="19">
        <f t="shared" si="2"/>
        <v>8.785902070916633</v>
      </c>
      <c r="G71" s="19">
        <f t="shared" si="3"/>
        <v>140.2467084013089</v>
      </c>
    </row>
    <row r="72" spans="1:7" s="4" customFormat="1" ht="27.75" customHeight="1" hidden="1">
      <c r="A72" s="29" t="s">
        <v>128</v>
      </c>
      <c r="B72" s="91"/>
      <c r="C72" s="24">
        <f>C74+C75+C76</f>
        <v>0</v>
      </c>
      <c r="D72" s="22">
        <f>D74+D75+D76</f>
        <v>0</v>
      </c>
      <c r="E72" s="24">
        <f>E74+E75+E76+E73</f>
        <v>0</v>
      </c>
      <c r="F72" s="19" t="e">
        <f t="shared" si="2"/>
        <v>#DIV/0!</v>
      </c>
      <c r="G72" s="19" t="e">
        <f t="shared" si="3"/>
        <v>#DIV/0!</v>
      </c>
    </row>
    <row r="73" spans="1:7" s="12" customFormat="1" ht="30" customHeight="1" hidden="1">
      <c r="A73" s="71" t="s">
        <v>163</v>
      </c>
      <c r="B73" s="81"/>
      <c r="C73" s="51"/>
      <c r="D73" s="31"/>
      <c r="E73" s="32"/>
      <c r="F73" s="19" t="e">
        <f t="shared" si="2"/>
        <v>#DIV/0!</v>
      </c>
      <c r="G73" s="19" t="e">
        <f t="shared" si="3"/>
        <v>#DIV/0!</v>
      </c>
    </row>
    <row r="74" spans="1:7" s="12" customFormat="1" ht="25.5" customHeight="1" hidden="1">
      <c r="A74" s="71" t="s">
        <v>147</v>
      </c>
      <c r="B74" s="81"/>
      <c r="C74" s="32">
        <v>0</v>
      </c>
      <c r="D74" s="44"/>
      <c r="E74" s="32">
        <v>0</v>
      </c>
      <c r="F74" s="19" t="e">
        <f t="shared" si="2"/>
        <v>#DIV/0!</v>
      </c>
      <c r="G74" s="19" t="e">
        <f t="shared" si="3"/>
        <v>#DIV/0!</v>
      </c>
    </row>
    <row r="75" spans="1:7" s="12" customFormat="1" ht="27" customHeight="1" hidden="1">
      <c r="A75" s="71" t="s">
        <v>148</v>
      </c>
      <c r="B75" s="81"/>
      <c r="C75" s="32">
        <v>0</v>
      </c>
      <c r="D75" s="44"/>
      <c r="E75" s="32">
        <v>0</v>
      </c>
      <c r="F75" s="19" t="e">
        <f t="shared" si="2"/>
        <v>#DIV/0!</v>
      </c>
      <c r="G75" s="19" t="e">
        <f t="shared" si="3"/>
        <v>#DIV/0!</v>
      </c>
    </row>
    <row r="76" spans="1:7" s="12" customFormat="1" ht="25.5" hidden="1">
      <c r="A76" s="71" t="s">
        <v>151</v>
      </c>
      <c r="B76" s="81"/>
      <c r="C76" s="32"/>
      <c r="D76" s="44"/>
      <c r="E76" s="32"/>
      <c r="F76" s="19" t="e">
        <f t="shared" si="2"/>
        <v>#DIV/0!</v>
      </c>
      <c r="G76" s="19" t="e">
        <f t="shared" si="3"/>
        <v>#DIV/0!</v>
      </c>
    </row>
    <row r="77" spans="1:7" s="2" customFormat="1" ht="41.25" customHeight="1">
      <c r="A77" s="29" t="s">
        <v>243</v>
      </c>
      <c r="B77" s="122"/>
      <c r="C77" s="24">
        <v>1983700</v>
      </c>
      <c r="D77" s="22">
        <v>0</v>
      </c>
      <c r="E77" s="24">
        <v>0</v>
      </c>
      <c r="F77" s="19">
        <f t="shared" si="2"/>
        <v>0</v>
      </c>
      <c r="G77" s="19"/>
    </row>
    <row r="78" spans="1:7" s="2" customFormat="1" ht="31.5" customHeight="1">
      <c r="A78" s="29" t="s">
        <v>254</v>
      </c>
      <c r="B78" s="122"/>
      <c r="C78" s="24">
        <v>1644840.87</v>
      </c>
      <c r="D78" s="22">
        <v>0</v>
      </c>
      <c r="E78" s="24">
        <v>0</v>
      </c>
      <c r="F78" s="19">
        <f t="shared" si="2"/>
        <v>0</v>
      </c>
      <c r="G78" s="19"/>
    </row>
    <row r="79" spans="1:7" s="2" customFormat="1" ht="30.75" customHeight="1">
      <c r="A79" s="29" t="s">
        <v>244</v>
      </c>
      <c r="B79" s="122"/>
      <c r="C79" s="24">
        <v>3285090.12</v>
      </c>
      <c r="D79" s="22">
        <v>636689.42</v>
      </c>
      <c r="E79" s="24">
        <v>0</v>
      </c>
      <c r="F79" s="19">
        <f t="shared" si="2"/>
        <v>19.38118580442475</v>
      </c>
      <c r="G79" s="19"/>
    </row>
    <row r="80" spans="1:7" s="2" customFormat="1" ht="30.75" customHeight="1">
      <c r="A80" s="29" t="s">
        <v>245</v>
      </c>
      <c r="B80" s="122"/>
      <c r="C80" s="24">
        <v>3061739.36</v>
      </c>
      <c r="D80" s="22">
        <v>1236168.28</v>
      </c>
      <c r="E80" s="24">
        <v>0</v>
      </c>
      <c r="F80" s="19">
        <f t="shared" si="2"/>
        <v>40.374706487099544</v>
      </c>
      <c r="G80" s="19"/>
    </row>
    <row r="81" spans="1:9" s="4" customFormat="1" ht="40.5" customHeight="1">
      <c r="A81" s="29" t="s">
        <v>129</v>
      </c>
      <c r="B81" s="91"/>
      <c r="C81" s="24">
        <v>1013300</v>
      </c>
      <c r="D81" s="22">
        <v>0</v>
      </c>
      <c r="E81" s="24">
        <v>5628425.24</v>
      </c>
      <c r="F81" s="19">
        <f t="shared" si="2"/>
        <v>0</v>
      </c>
      <c r="G81" s="19">
        <f t="shared" si="3"/>
        <v>0</v>
      </c>
      <c r="H81" s="9"/>
      <c r="I81" s="9"/>
    </row>
    <row r="82" spans="1:7" s="4" customFormat="1" ht="30" customHeight="1">
      <c r="A82" s="72" t="s">
        <v>158</v>
      </c>
      <c r="B82" s="80"/>
      <c r="C82" s="24">
        <v>87589200</v>
      </c>
      <c r="D82" s="22">
        <v>1253521.33</v>
      </c>
      <c r="E82" s="24">
        <v>0</v>
      </c>
      <c r="F82" s="19">
        <f t="shared" si="2"/>
        <v>1.4311368639055957</v>
      </c>
      <c r="G82" s="19"/>
    </row>
    <row r="83" spans="1:7" s="4" customFormat="1" ht="55.5" customHeight="1">
      <c r="A83" s="73" t="s">
        <v>136</v>
      </c>
      <c r="B83" s="91"/>
      <c r="C83" s="24">
        <v>724600</v>
      </c>
      <c r="D83" s="22">
        <v>0</v>
      </c>
      <c r="E83" s="24">
        <v>0</v>
      </c>
      <c r="F83" s="19">
        <f t="shared" si="2"/>
        <v>0</v>
      </c>
      <c r="G83" s="19"/>
    </row>
    <row r="84" spans="1:7" s="4" customFormat="1" ht="76.5">
      <c r="A84" s="68" t="s">
        <v>137</v>
      </c>
      <c r="B84" s="93"/>
      <c r="C84" s="24">
        <v>0</v>
      </c>
      <c r="D84" s="22">
        <v>0</v>
      </c>
      <c r="E84" s="24">
        <v>389655.01</v>
      </c>
      <c r="F84" s="19"/>
      <c r="G84" s="19">
        <f t="shared" si="3"/>
        <v>0</v>
      </c>
    </row>
    <row r="85" spans="1:7" s="4" customFormat="1" ht="25.5" hidden="1">
      <c r="A85" s="29" t="s">
        <v>132</v>
      </c>
      <c r="B85" s="91"/>
      <c r="C85" s="24">
        <v>0</v>
      </c>
      <c r="D85" s="22">
        <v>0</v>
      </c>
      <c r="E85" s="24">
        <v>0</v>
      </c>
      <c r="F85" s="19" t="e">
        <f t="shared" si="2"/>
        <v>#DIV/0!</v>
      </c>
      <c r="G85" s="19" t="e">
        <f t="shared" si="3"/>
        <v>#DIV/0!</v>
      </c>
    </row>
    <row r="86" spans="1:7" s="4" customFormat="1" ht="22.5" customHeight="1">
      <c r="A86" s="29" t="s">
        <v>130</v>
      </c>
      <c r="B86" s="91"/>
      <c r="C86" s="24">
        <f>C87+C88+C89</f>
        <v>11142.86</v>
      </c>
      <c r="D86" s="22">
        <f>D87+D88+D89</f>
        <v>11142.86</v>
      </c>
      <c r="E86" s="24">
        <f>E87+E88+E89</f>
        <v>235428.58</v>
      </c>
      <c r="F86" s="19">
        <f t="shared" si="2"/>
        <v>100</v>
      </c>
      <c r="G86" s="19">
        <f t="shared" si="3"/>
        <v>4.733010750011745</v>
      </c>
    </row>
    <row r="87" spans="1:7" s="13" customFormat="1" ht="14.25" customHeight="1">
      <c r="A87" s="74" t="s">
        <v>149</v>
      </c>
      <c r="B87" s="94"/>
      <c r="C87" s="32">
        <v>11142.86</v>
      </c>
      <c r="D87" s="44">
        <v>11142.86</v>
      </c>
      <c r="E87" s="32">
        <v>10428.58</v>
      </c>
      <c r="F87" s="19">
        <f t="shared" si="2"/>
        <v>100</v>
      </c>
      <c r="G87" s="19">
        <f t="shared" si="3"/>
        <v>106.84925464444824</v>
      </c>
    </row>
    <row r="88" spans="1:7" s="13" customFormat="1" ht="12.75">
      <c r="A88" s="71" t="s">
        <v>152</v>
      </c>
      <c r="B88" s="81"/>
      <c r="C88" s="32"/>
      <c r="D88" s="44"/>
      <c r="E88" s="32">
        <v>150000</v>
      </c>
      <c r="F88" s="19"/>
      <c r="G88" s="19">
        <f t="shared" si="3"/>
        <v>0</v>
      </c>
    </row>
    <row r="89" spans="1:7" s="13" customFormat="1" ht="12.75">
      <c r="A89" s="75" t="s">
        <v>153</v>
      </c>
      <c r="B89" s="81"/>
      <c r="C89" s="32"/>
      <c r="D89" s="44"/>
      <c r="E89" s="32">
        <v>75000</v>
      </c>
      <c r="F89" s="19"/>
      <c r="G89" s="19">
        <f t="shared" si="3"/>
        <v>0</v>
      </c>
    </row>
    <row r="90" spans="1:7" s="117" customFormat="1" ht="38.25" hidden="1">
      <c r="A90" s="116" t="s">
        <v>234</v>
      </c>
      <c r="B90" s="91"/>
      <c r="C90" s="24">
        <v>0</v>
      </c>
      <c r="D90" s="22"/>
      <c r="E90" s="24">
        <v>0</v>
      </c>
      <c r="F90" s="19" t="e">
        <f t="shared" si="2"/>
        <v>#DIV/0!</v>
      </c>
      <c r="G90" s="19" t="e">
        <f t="shared" si="3"/>
        <v>#DIV/0!</v>
      </c>
    </row>
    <row r="91" spans="1:7" s="4" customFormat="1" ht="51" hidden="1">
      <c r="A91" s="29" t="s">
        <v>131</v>
      </c>
      <c r="B91" s="91"/>
      <c r="C91" s="24"/>
      <c r="D91" s="22"/>
      <c r="E91" s="24"/>
      <c r="F91" s="19" t="e">
        <f t="shared" si="2"/>
        <v>#DIV/0!</v>
      </c>
      <c r="G91" s="19" t="e">
        <f t="shared" si="3"/>
        <v>#DIV/0!</v>
      </c>
    </row>
    <row r="92" spans="1:7" s="4" customFormat="1" ht="25.5" hidden="1">
      <c r="A92" s="29" t="s">
        <v>76</v>
      </c>
      <c r="B92" s="91"/>
      <c r="C92" s="24">
        <v>0</v>
      </c>
      <c r="D92" s="22">
        <v>0</v>
      </c>
      <c r="E92" s="24">
        <v>0</v>
      </c>
      <c r="F92" s="19" t="e">
        <f t="shared" si="2"/>
        <v>#DIV/0!</v>
      </c>
      <c r="G92" s="19" t="e">
        <f t="shared" si="3"/>
        <v>#DIV/0!</v>
      </c>
    </row>
    <row r="93" spans="1:7" s="4" customFormat="1" ht="51" hidden="1">
      <c r="A93" s="29" t="s">
        <v>81</v>
      </c>
      <c r="B93" s="91"/>
      <c r="C93" s="24">
        <v>0</v>
      </c>
      <c r="D93" s="22">
        <v>0</v>
      </c>
      <c r="E93" s="24"/>
      <c r="F93" s="19" t="e">
        <f t="shared" si="2"/>
        <v>#DIV/0!</v>
      </c>
      <c r="G93" s="19" t="e">
        <f t="shared" si="3"/>
        <v>#DIV/0!</v>
      </c>
    </row>
    <row r="94" spans="1:7" s="4" customFormat="1" ht="51" hidden="1">
      <c r="A94" s="29" t="s">
        <v>78</v>
      </c>
      <c r="B94" s="91"/>
      <c r="C94" s="24">
        <v>0</v>
      </c>
      <c r="D94" s="22">
        <v>0</v>
      </c>
      <c r="E94" s="24"/>
      <c r="F94" s="19" t="e">
        <f t="shared" si="2"/>
        <v>#DIV/0!</v>
      </c>
      <c r="G94" s="19" t="e">
        <f t="shared" si="3"/>
        <v>#DIV/0!</v>
      </c>
    </row>
    <row r="95" spans="1:7" s="4" customFormat="1" ht="25.5" hidden="1">
      <c r="A95" s="29" t="s">
        <v>79</v>
      </c>
      <c r="B95" s="91"/>
      <c r="C95" s="24">
        <v>0</v>
      </c>
      <c r="D95" s="22">
        <v>0</v>
      </c>
      <c r="E95" s="24"/>
      <c r="F95" s="19" t="e">
        <f t="shared" si="2"/>
        <v>#DIV/0!</v>
      </c>
      <c r="G95" s="19" t="e">
        <f t="shared" si="3"/>
        <v>#DIV/0!</v>
      </c>
    </row>
    <row r="96" spans="1:7" s="4" customFormat="1" ht="25.5" hidden="1">
      <c r="A96" s="29" t="s">
        <v>77</v>
      </c>
      <c r="B96" s="91"/>
      <c r="C96" s="24">
        <v>0</v>
      </c>
      <c r="D96" s="22">
        <v>0</v>
      </c>
      <c r="E96" s="24"/>
      <c r="F96" s="19" t="e">
        <f t="shared" si="2"/>
        <v>#DIV/0!</v>
      </c>
      <c r="G96" s="19" t="e">
        <f t="shared" si="3"/>
        <v>#DIV/0!</v>
      </c>
    </row>
    <row r="97" spans="1:7" s="4" customFormat="1" ht="25.5" hidden="1">
      <c r="A97" s="29" t="s">
        <v>84</v>
      </c>
      <c r="B97" s="91"/>
      <c r="C97" s="24">
        <v>0</v>
      </c>
      <c r="D97" s="22">
        <v>0</v>
      </c>
      <c r="E97" s="24"/>
      <c r="F97" s="19" t="e">
        <f t="shared" si="2"/>
        <v>#DIV/0!</v>
      </c>
      <c r="G97" s="19" t="e">
        <f t="shared" si="3"/>
        <v>#DIV/0!</v>
      </c>
    </row>
    <row r="98" spans="1:7" s="4" customFormat="1" ht="25.5" hidden="1">
      <c r="A98" s="29" t="s">
        <v>89</v>
      </c>
      <c r="B98" s="91"/>
      <c r="C98" s="24">
        <v>0</v>
      </c>
      <c r="D98" s="22">
        <v>0</v>
      </c>
      <c r="E98" s="24"/>
      <c r="F98" s="19" t="e">
        <f t="shared" si="2"/>
        <v>#DIV/0!</v>
      </c>
      <c r="G98" s="19" t="e">
        <f t="shared" si="3"/>
        <v>#DIV/0!</v>
      </c>
    </row>
    <row r="99" spans="1:7" s="4" customFormat="1" ht="25.5" hidden="1">
      <c r="A99" s="29" t="s">
        <v>48</v>
      </c>
      <c r="B99" s="91"/>
      <c r="C99" s="24">
        <v>0</v>
      </c>
      <c r="D99" s="22">
        <v>0</v>
      </c>
      <c r="E99" s="24"/>
      <c r="F99" s="19" t="e">
        <f t="shared" si="2"/>
        <v>#DIV/0!</v>
      </c>
      <c r="G99" s="19" t="e">
        <f t="shared" si="3"/>
        <v>#DIV/0!</v>
      </c>
    </row>
    <row r="100" spans="1:7" s="4" customFormat="1" ht="25.5" hidden="1">
      <c r="A100" s="29" t="s">
        <v>56</v>
      </c>
      <c r="B100" s="91"/>
      <c r="C100" s="24">
        <v>0</v>
      </c>
      <c r="D100" s="22">
        <v>0</v>
      </c>
      <c r="E100" s="24"/>
      <c r="F100" s="19" t="e">
        <f t="shared" si="2"/>
        <v>#DIV/0!</v>
      </c>
      <c r="G100" s="19" t="e">
        <f t="shared" si="3"/>
        <v>#DIV/0!</v>
      </c>
    </row>
    <row r="101" spans="1:7" s="6" customFormat="1" ht="38.25" hidden="1">
      <c r="A101" s="76" t="s">
        <v>70</v>
      </c>
      <c r="B101" s="90"/>
      <c r="C101" s="33">
        <v>0</v>
      </c>
      <c r="D101" s="45">
        <v>0</v>
      </c>
      <c r="E101" s="33">
        <v>0</v>
      </c>
      <c r="F101" s="19" t="e">
        <f t="shared" si="2"/>
        <v>#DIV/0!</v>
      </c>
      <c r="G101" s="19" t="e">
        <f t="shared" si="3"/>
        <v>#DIV/0!</v>
      </c>
    </row>
    <row r="102" spans="1:7" s="4" customFormat="1" ht="12.75" hidden="1">
      <c r="A102" s="29" t="s">
        <v>49</v>
      </c>
      <c r="B102" s="91"/>
      <c r="C102" s="24">
        <v>0</v>
      </c>
      <c r="D102" s="22">
        <v>0</v>
      </c>
      <c r="E102" s="24">
        <v>0</v>
      </c>
      <c r="F102" s="19" t="e">
        <f t="shared" si="2"/>
        <v>#DIV/0!</v>
      </c>
      <c r="G102" s="19" t="e">
        <f t="shared" si="3"/>
        <v>#DIV/0!</v>
      </c>
    </row>
    <row r="103" spans="1:7" s="4" customFormat="1" ht="14.25" customHeight="1">
      <c r="A103" s="29" t="s">
        <v>57</v>
      </c>
      <c r="B103" s="91"/>
      <c r="C103" s="24">
        <f>C105+C107+C111+C110+C112+C113+C114+C115+C117+C118+C119+C106+C116</f>
        <v>56325902</v>
      </c>
      <c r="D103" s="22">
        <f>SUM(D105:D118)</f>
        <v>10536813.5</v>
      </c>
      <c r="E103" s="24">
        <f>SUM(E105:E119)</f>
        <v>3496691.76</v>
      </c>
      <c r="F103" s="19">
        <f t="shared" si="2"/>
        <v>18.70687041993575</v>
      </c>
      <c r="G103" s="19">
        <f t="shared" si="3"/>
        <v>301.33664112275085</v>
      </c>
    </row>
    <row r="104" spans="1:7" s="4" customFormat="1" ht="12.75" customHeight="1">
      <c r="A104" s="29" t="s">
        <v>22</v>
      </c>
      <c r="B104" s="91"/>
      <c r="C104" s="24"/>
      <c r="D104" s="22"/>
      <c r="E104" s="24"/>
      <c r="F104" s="19"/>
      <c r="G104" s="19"/>
    </row>
    <row r="105" spans="1:7" s="12" customFormat="1" ht="14.25" customHeight="1">
      <c r="A105" s="71" t="s">
        <v>150</v>
      </c>
      <c r="B105" s="81"/>
      <c r="C105" s="32">
        <v>16376300</v>
      </c>
      <c r="D105" s="44">
        <v>5294967</v>
      </c>
      <c r="E105" s="32">
        <v>3436048.76</v>
      </c>
      <c r="F105" s="19">
        <f t="shared" si="2"/>
        <v>32.333109432533604</v>
      </c>
      <c r="G105" s="19">
        <f>D105/E105*100</f>
        <v>154.10046160113282</v>
      </c>
    </row>
    <row r="106" spans="1:7" s="12" customFormat="1" ht="27.75" customHeight="1">
      <c r="A106" s="71" t="s">
        <v>246</v>
      </c>
      <c r="B106" s="81"/>
      <c r="C106" s="32">
        <v>2783902</v>
      </c>
      <c r="D106" s="44">
        <v>0</v>
      </c>
      <c r="E106" s="32">
        <v>0</v>
      </c>
      <c r="F106" s="19">
        <f t="shared" si="2"/>
        <v>0</v>
      </c>
      <c r="G106" s="19"/>
    </row>
    <row r="107" spans="1:7" s="12" customFormat="1" ht="14.25" customHeight="1">
      <c r="A107" s="71" t="s">
        <v>154</v>
      </c>
      <c r="B107" s="81"/>
      <c r="C107" s="32">
        <v>2779000</v>
      </c>
      <c r="D107" s="44">
        <v>265637</v>
      </c>
      <c r="E107" s="32">
        <v>60643</v>
      </c>
      <c r="F107" s="19">
        <f t="shared" si="2"/>
        <v>9.558726160489385</v>
      </c>
      <c r="G107" s="19">
        <f aca="true" t="shared" si="4" ref="G106:G128">D107/E107*100</f>
        <v>438.03406823541053</v>
      </c>
    </row>
    <row r="108" spans="1:7" s="12" customFormat="1" ht="12.75" hidden="1">
      <c r="A108" s="71" t="s">
        <v>126</v>
      </c>
      <c r="B108" s="81"/>
      <c r="C108" s="32"/>
      <c r="D108" s="44"/>
      <c r="E108" s="32"/>
      <c r="F108" s="19" t="e">
        <f t="shared" si="2"/>
        <v>#DIV/0!</v>
      </c>
      <c r="G108" s="19" t="e">
        <f t="shared" si="4"/>
        <v>#DIV/0!</v>
      </c>
    </row>
    <row r="109" spans="1:7" s="12" customFormat="1" ht="12.75" hidden="1">
      <c r="A109" s="71" t="s">
        <v>155</v>
      </c>
      <c r="B109" s="81"/>
      <c r="C109" s="32"/>
      <c r="D109" s="44"/>
      <c r="E109" s="32"/>
      <c r="F109" s="19" t="e">
        <f t="shared" si="2"/>
        <v>#DIV/0!</v>
      </c>
      <c r="G109" s="19" t="e">
        <f t="shared" si="4"/>
        <v>#DIV/0!</v>
      </c>
    </row>
    <row r="110" spans="1:7" s="12" customFormat="1" ht="25.5" hidden="1">
      <c r="A110" s="71" t="s">
        <v>168</v>
      </c>
      <c r="B110" s="81"/>
      <c r="C110" s="32"/>
      <c r="D110" s="44"/>
      <c r="E110" s="32"/>
      <c r="F110" s="19" t="e">
        <f t="shared" si="2"/>
        <v>#DIV/0!</v>
      </c>
      <c r="G110" s="19" t="e">
        <f t="shared" si="4"/>
        <v>#DIV/0!</v>
      </c>
    </row>
    <row r="111" spans="1:7" s="12" customFormat="1" ht="25.5">
      <c r="A111" s="71" t="s">
        <v>159</v>
      </c>
      <c r="B111" s="81"/>
      <c r="C111" s="32">
        <v>3368100</v>
      </c>
      <c r="D111" s="44">
        <v>1163622</v>
      </c>
      <c r="E111" s="32">
        <v>0</v>
      </c>
      <c r="F111" s="19">
        <f t="shared" si="2"/>
        <v>34.54832101184644</v>
      </c>
      <c r="G111" s="19"/>
    </row>
    <row r="112" spans="1:7" s="12" customFormat="1" ht="24.75" customHeight="1">
      <c r="A112" s="71" t="s">
        <v>236</v>
      </c>
      <c r="B112" s="81"/>
      <c r="C112" s="32">
        <v>15000000</v>
      </c>
      <c r="D112" s="44">
        <v>0</v>
      </c>
      <c r="E112" s="32">
        <v>0</v>
      </c>
      <c r="F112" s="19">
        <f t="shared" si="2"/>
        <v>0</v>
      </c>
      <c r="G112" s="19"/>
    </row>
    <row r="113" spans="1:7" s="4" customFormat="1" ht="12.75" hidden="1">
      <c r="A113" s="71" t="s">
        <v>169</v>
      </c>
      <c r="B113" s="81"/>
      <c r="C113" s="32"/>
      <c r="D113" s="44"/>
      <c r="E113" s="32"/>
      <c r="F113" s="19" t="e">
        <f t="shared" si="2"/>
        <v>#DIV/0!</v>
      </c>
      <c r="G113" s="19" t="e">
        <f t="shared" si="4"/>
        <v>#DIV/0!</v>
      </c>
    </row>
    <row r="114" spans="1:7" s="4" customFormat="1" ht="25.5">
      <c r="A114" s="71" t="s">
        <v>235</v>
      </c>
      <c r="B114" s="81"/>
      <c r="C114" s="32">
        <v>635000</v>
      </c>
      <c r="D114" s="44">
        <v>304687.5</v>
      </c>
      <c r="E114" s="32">
        <v>0</v>
      </c>
      <c r="F114" s="19">
        <f t="shared" si="2"/>
        <v>47.982283464566926</v>
      </c>
      <c r="G114" s="19"/>
    </row>
    <row r="115" spans="1:7" s="4" customFormat="1" ht="12.75">
      <c r="A115" s="77" t="s">
        <v>165</v>
      </c>
      <c r="B115" s="81"/>
      <c r="C115" s="32">
        <v>3057900</v>
      </c>
      <c r="D115" s="44">
        <v>3057900</v>
      </c>
      <c r="E115" s="32">
        <v>0</v>
      </c>
      <c r="F115" s="19">
        <f t="shared" si="2"/>
        <v>100</v>
      </c>
      <c r="G115" s="19"/>
    </row>
    <row r="116" spans="1:7" s="4" customFormat="1" ht="38.25">
      <c r="A116" s="77" t="s">
        <v>255</v>
      </c>
      <c r="B116" s="81"/>
      <c r="C116" s="32">
        <v>11425600</v>
      </c>
      <c r="D116" s="44">
        <v>0</v>
      </c>
      <c r="E116" s="32">
        <v>0</v>
      </c>
      <c r="F116" s="19">
        <f t="shared" si="2"/>
        <v>0</v>
      </c>
      <c r="G116" s="19"/>
    </row>
    <row r="117" spans="1:7" s="4" customFormat="1" ht="25.5">
      <c r="A117" s="77" t="s">
        <v>237</v>
      </c>
      <c r="B117" s="81"/>
      <c r="C117" s="32">
        <v>900100</v>
      </c>
      <c r="D117" s="44">
        <v>450000</v>
      </c>
      <c r="E117" s="32">
        <v>0</v>
      </c>
      <c r="F117" s="19">
        <f t="shared" si="2"/>
        <v>49.99444506165982</v>
      </c>
      <c r="G117" s="19"/>
    </row>
    <row r="118" spans="1:7" s="4" customFormat="1" ht="25.5" hidden="1">
      <c r="A118" s="77" t="s">
        <v>167</v>
      </c>
      <c r="B118" s="81"/>
      <c r="C118" s="32"/>
      <c r="D118" s="44"/>
      <c r="E118" s="32"/>
      <c r="F118" s="19" t="e">
        <f t="shared" si="2"/>
        <v>#DIV/0!</v>
      </c>
      <c r="G118" s="19" t="e">
        <f t="shared" si="4"/>
        <v>#DIV/0!</v>
      </c>
    </row>
    <row r="119" spans="1:7" s="4" customFormat="1" ht="25.5" hidden="1">
      <c r="A119" s="77" t="s">
        <v>171</v>
      </c>
      <c r="B119" s="81"/>
      <c r="C119" s="32"/>
      <c r="D119" s="44"/>
      <c r="E119" s="32"/>
      <c r="F119" s="19" t="e">
        <f t="shared" si="2"/>
        <v>#DIV/0!</v>
      </c>
      <c r="G119" s="19" t="e">
        <f t="shared" si="4"/>
        <v>#DIV/0!</v>
      </c>
    </row>
    <row r="120" spans="1:7" s="7" customFormat="1" ht="22.5" customHeight="1">
      <c r="A120" s="52" t="s">
        <v>19</v>
      </c>
      <c r="B120" s="89"/>
      <c r="C120" s="27">
        <f>C123+C125+C130+C147+C149+C148+C129</f>
        <v>250824056.26</v>
      </c>
      <c r="D120" s="27">
        <f>D123+D125+D130+D147+D149+D148+D129</f>
        <v>139904005.28000003</v>
      </c>
      <c r="E120" s="27">
        <f>E123+E125+E130+E147+E149+E148+E129+E151</f>
        <v>126526101.15</v>
      </c>
      <c r="F120" s="19">
        <f t="shared" si="2"/>
        <v>55.77774610860208</v>
      </c>
      <c r="G120" s="19">
        <f t="shared" si="4"/>
        <v>110.5732366748108</v>
      </c>
    </row>
    <row r="121" spans="1:7" s="1" customFormat="1" ht="25.5" customHeight="1" hidden="1">
      <c r="A121" s="29" t="s">
        <v>114</v>
      </c>
      <c r="B121" s="91"/>
      <c r="C121" s="24"/>
      <c r="D121" s="22"/>
      <c r="E121" s="24"/>
      <c r="F121" s="19" t="e">
        <f t="shared" si="2"/>
        <v>#DIV/0!</v>
      </c>
      <c r="G121" s="19" t="e">
        <f t="shared" si="4"/>
        <v>#DIV/0!</v>
      </c>
    </row>
    <row r="122" spans="1:7" s="1" customFormat="1" ht="25.5" hidden="1">
      <c r="A122" s="29" t="s">
        <v>120</v>
      </c>
      <c r="B122" s="91"/>
      <c r="C122" s="24"/>
      <c r="D122" s="22"/>
      <c r="E122" s="24"/>
      <c r="F122" s="19" t="e">
        <f t="shared" si="2"/>
        <v>#DIV/0!</v>
      </c>
      <c r="G122" s="19" t="e">
        <f t="shared" si="4"/>
        <v>#DIV/0!</v>
      </c>
    </row>
    <row r="123" spans="1:7" s="1" customFormat="1" ht="24.75" customHeight="1">
      <c r="A123" s="64" t="s">
        <v>65</v>
      </c>
      <c r="B123" s="91"/>
      <c r="C123" s="24">
        <v>1668500</v>
      </c>
      <c r="D123" s="22">
        <v>904000</v>
      </c>
      <c r="E123" s="24">
        <v>463867</v>
      </c>
      <c r="F123" s="19">
        <f t="shared" si="2"/>
        <v>54.18040155828589</v>
      </c>
      <c r="G123" s="19">
        <f t="shared" si="4"/>
        <v>194.8834471949934</v>
      </c>
    </row>
    <row r="124" spans="1:7" s="1" customFormat="1" ht="38.25" hidden="1">
      <c r="A124" s="64" t="s">
        <v>83</v>
      </c>
      <c r="B124" s="91"/>
      <c r="C124" s="24"/>
      <c r="D124" s="22"/>
      <c r="E124" s="24"/>
      <c r="F124" s="19" t="e">
        <f t="shared" si="2"/>
        <v>#DIV/0!</v>
      </c>
      <c r="G124" s="19" t="e">
        <f t="shared" si="4"/>
        <v>#DIV/0!</v>
      </c>
    </row>
    <row r="125" spans="1:7" s="1" customFormat="1" ht="29.25" customHeight="1">
      <c r="A125" s="64" t="s">
        <v>66</v>
      </c>
      <c r="B125" s="91"/>
      <c r="C125" s="24">
        <v>1069000</v>
      </c>
      <c r="D125" s="22">
        <v>533600</v>
      </c>
      <c r="E125" s="24">
        <v>538000</v>
      </c>
      <c r="F125" s="19">
        <f t="shared" si="2"/>
        <v>49.91580916744621</v>
      </c>
      <c r="G125" s="19">
        <f t="shared" si="4"/>
        <v>99.182156133829</v>
      </c>
    </row>
    <row r="126" spans="1:7" s="1" customFormat="1" ht="25.5" hidden="1">
      <c r="A126" s="64" t="s">
        <v>68</v>
      </c>
      <c r="B126" s="91"/>
      <c r="C126" s="24"/>
      <c r="D126" s="22"/>
      <c r="E126" s="24"/>
      <c r="F126" s="19" t="e">
        <f t="shared" si="2"/>
        <v>#DIV/0!</v>
      </c>
      <c r="G126" s="19" t="e">
        <f t="shared" si="4"/>
        <v>#DIV/0!</v>
      </c>
    </row>
    <row r="127" spans="1:7" s="1" customFormat="1" ht="25.5" hidden="1">
      <c r="A127" s="64" t="s">
        <v>120</v>
      </c>
      <c r="B127" s="91"/>
      <c r="C127" s="24"/>
      <c r="D127" s="22"/>
      <c r="E127" s="24"/>
      <c r="F127" s="19" t="e">
        <f t="shared" si="2"/>
        <v>#DIV/0!</v>
      </c>
      <c r="G127" s="19" t="e">
        <f t="shared" si="4"/>
        <v>#DIV/0!</v>
      </c>
    </row>
    <row r="128" spans="1:7" s="1" customFormat="1" ht="12.75" hidden="1">
      <c r="A128" s="64" t="s">
        <v>45</v>
      </c>
      <c r="B128" s="91"/>
      <c r="C128" s="24"/>
      <c r="D128" s="22"/>
      <c r="E128" s="24"/>
      <c r="F128" s="19" t="e">
        <f t="shared" si="2"/>
        <v>#DIV/0!</v>
      </c>
      <c r="G128" s="19" t="e">
        <f t="shared" si="4"/>
        <v>#DIV/0!</v>
      </c>
    </row>
    <row r="129" spans="1:7" s="1" customFormat="1" ht="40.5" customHeight="1">
      <c r="A129" s="64" t="s">
        <v>83</v>
      </c>
      <c r="B129" s="91"/>
      <c r="C129" s="24">
        <v>38800</v>
      </c>
      <c r="D129" s="22">
        <v>38800</v>
      </c>
      <c r="E129" s="24">
        <v>0</v>
      </c>
      <c r="F129" s="19">
        <f t="shared" si="2"/>
        <v>100</v>
      </c>
      <c r="G129" s="19"/>
    </row>
    <row r="130" spans="1:7" s="1" customFormat="1" ht="27" customHeight="1">
      <c r="A130" s="64" t="s">
        <v>69</v>
      </c>
      <c r="B130" s="91"/>
      <c r="C130" s="24">
        <f>C132+C133+C134+C135+C136+C137+C138+C139+C140+C142+C145+C146+C143+C141</f>
        <v>246771308</v>
      </c>
      <c r="D130" s="24">
        <f>D136+D137+D138+D139+D140+D143+D145+D146+D135+D133+D134+D142+D141+D132</f>
        <v>137306914.20000002</v>
      </c>
      <c r="E130" s="24">
        <f>E136+E137+E138+E139+E140+E143+E145+E146+E135+E133+E134+E142+E141+E132</f>
        <v>125325231.58</v>
      </c>
      <c r="F130" s="19">
        <f t="shared" si="2"/>
        <v>55.6413609478457</v>
      </c>
      <c r="G130" s="19">
        <f t="shared" si="3"/>
        <v>109.56047115887566</v>
      </c>
    </row>
    <row r="131" spans="1:7" s="1" customFormat="1" ht="17.25" customHeight="1">
      <c r="A131" s="64" t="s">
        <v>22</v>
      </c>
      <c r="B131" s="91"/>
      <c r="C131" s="24"/>
      <c r="D131" s="22"/>
      <c r="E131" s="24"/>
      <c r="F131" s="19"/>
      <c r="G131" s="19"/>
    </row>
    <row r="132" spans="1:7" s="2" customFormat="1" ht="25.5">
      <c r="A132" s="118" t="s">
        <v>157</v>
      </c>
      <c r="B132" s="81"/>
      <c r="C132" s="51">
        <v>2600</v>
      </c>
      <c r="D132" s="34">
        <v>1400</v>
      </c>
      <c r="E132" s="129">
        <v>1100</v>
      </c>
      <c r="F132" s="119">
        <f t="shared" si="2"/>
        <v>53.84615384615385</v>
      </c>
      <c r="G132" s="19">
        <f aca="true" t="shared" si="5" ref="G132:G140">D132/E132*100</f>
        <v>127.27272727272727</v>
      </c>
    </row>
    <row r="133" spans="1:7" s="2" customFormat="1" ht="24.75" customHeight="1">
      <c r="A133" s="120" t="s">
        <v>238</v>
      </c>
      <c r="B133" s="81"/>
      <c r="C133" s="51">
        <v>100</v>
      </c>
      <c r="D133" s="34">
        <v>0</v>
      </c>
      <c r="E133" s="129">
        <v>0</v>
      </c>
      <c r="F133" s="19">
        <f t="shared" si="2"/>
        <v>0</v>
      </c>
      <c r="G133" s="19"/>
    </row>
    <row r="134" spans="1:7" s="2" customFormat="1" ht="38.25" hidden="1">
      <c r="A134" s="120" t="s">
        <v>239</v>
      </c>
      <c r="B134" s="81"/>
      <c r="C134" s="51">
        <v>0</v>
      </c>
      <c r="D134" s="31">
        <v>0</v>
      </c>
      <c r="E134" s="129"/>
      <c r="F134" s="19" t="e">
        <f t="shared" si="2"/>
        <v>#DIV/0!</v>
      </c>
      <c r="G134" s="19" t="e">
        <f t="shared" si="5"/>
        <v>#DIV/0!</v>
      </c>
    </row>
    <row r="135" spans="1:7" s="2" customFormat="1" ht="52.5" customHeight="1">
      <c r="A135" s="120" t="s">
        <v>240</v>
      </c>
      <c r="B135" s="81"/>
      <c r="C135" s="51">
        <v>3720308</v>
      </c>
      <c r="D135" s="31">
        <v>0</v>
      </c>
      <c r="E135" s="129">
        <v>0</v>
      </c>
      <c r="F135" s="19">
        <f t="shared" si="2"/>
        <v>0</v>
      </c>
      <c r="G135" s="19"/>
    </row>
    <row r="136" spans="1:7" s="2" customFormat="1" ht="18.75" customHeight="1">
      <c r="A136" s="120" t="s">
        <v>138</v>
      </c>
      <c r="B136" s="81"/>
      <c r="C136" s="51">
        <v>54800</v>
      </c>
      <c r="D136" s="31">
        <v>23255.85</v>
      </c>
      <c r="E136" s="129">
        <v>19530</v>
      </c>
      <c r="F136" s="19">
        <f aca="true" t="shared" si="6" ref="F136:F181">D136/C136*100</f>
        <v>42.43768248175182</v>
      </c>
      <c r="G136" s="19">
        <f t="shared" si="5"/>
        <v>119.07757296466974</v>
      </c>
    </row>
    <row r="137" spans="1:7" s="2" customFormat="1" ht="25.5" customHeight="1">
      <c r="A137" s="78" t="s">
        <v>139</v>
      </c>
      <c r="B137" s="95"/>
      <c r="C137" s="35">
        <v>570400</v>
      </c>
      <c r="D137" s="31">
        <v>244949.07</v>
      </c>
      <c r="E137" s="129">
        <v>274360</v>
      </c>
      <c r="F137" s="19">
        <f t="shared" si="6"/>
        <v>42.94338534361851</v>
      </c>
      <c r="G137" s="19">
        <f t="shared" si="5"/>
        <v>89.28016839189387</v>
      </c>
    </row>
    <row r="138" spans="1:7" s="2" customFormat="1" ht="12.75">
      <c r="A138" s="78" t="s">
        <v>140</v>
      </c>
      <c r="B138" s="95"/>
      <c r="C138" s="35">
        <v>570400</v>
      </c>
      <c r="D138" s="31">
        <v>262340.76</v>
      </c>
      <c r="E138" s="129">
        <v>257624.08</v>
      </c>
      <c r="F138" s="19">
        <f t="shared" si="6"/>
        <v>45.99241935483871</v>
      </c>
      <c r="G138" s="19">
        <f t="shared" si="5"/>
        <v>101.83083817320183</v>
      </c>
    </row>
    <row r="139" spans="1:7" s="2" customFormat="1" ht="39" customHeight="1">
      <c r="A139" s="78" t="s">
        <v>141</v>
      </c>
      <c r="B139" s="95"/>
      <c r="C139" s="35">
        <v>30348600</v>
      </c>
      <c r="D139" s="31">
        <v>16038600</v>
      </c>
      <c r="E139" s="129">
        <v>15168250</v>
      </c>
      <c r="F139" s="19">
        <f t="shared" si="6"/>
        <v>52.84790731697673</v>
      </c>
      <c r="G139" s="19">
        <f t="shared" si="5"/>
        <v>105.73797240947374</v>
      </c>
    </row>
    <row r="140" spans="1:7" s="2" customFormat="1" ht="39" customHeight="1">
      <c r="A140" s="78" t="s">
        <v>145</v>
      </c>
      <c r="B140" s="95"/>
      <c r="C140" s="35">
        <v>183288500</v>
      </c>
      <c r="D140" s="31">
        <v>106876121</v>
      </c>
      <c r="E140" s="129">
        <v>94121900</v>
      </c>
      <c r="F140" s="19">
        <f t="shared" si="6"/>
        <v>58.31032552506022</v>
      </c>
      <c r="G140" s="19">
        <f t="shared" si="5"/>
        <v>113.55074748809788</v>
      </c>
    </row>
    <row r="141" spans="1:7" s="2" customFormat="1" ht="27" customHeight="1" hidden="1">
      <c r="A141" s="78" t="s">
        <v>166</v>
      </c>
      <c r="B141" s="95"/>
      <c r="C141" s="35"/>
      <c r="D141" s="31"/>
      <c r="E141" s="129"/>
      <c r="F141" s="19"/>
      <c r="G141" s="19" t="e">
        <f aca="true" t="shared" si="7" ref="G141:G181">D141/E141*100</f>
        <v>#DIV/0!</v>
      </c>
    </row>
    <row r="142" spans="1:7" s="2" customFormat="1" ht="24.75" customHeight="1">
      <c r="A142" s="78" t="s">
        <v>146</v>
      </c>
      <c r="B142" s="95"/>
      <c r="C142" s="35">
        <v>67000</v>
      </c>
      <c r="D142" s="31">
        <v>0</v>
      </c>
      <c r="E142" s="129">
        <v>0</v>
      </c>
      <c r="F142" s="19">
        <f t="shared" si="6"/>
        <v>0</v>
      </c>
      <c r="G142" s="19"/>
    </row>
    <row r="143" spans="1:7" s="2" customFormat="1" ht="38.25">
      <c r="A143" s="78" t="s">
        <v>142</v>
      </c>
      <c r="B143" s="95"/>
      <c r="C143" s="35">
        <v>22013900</v>
      </c>
      <c r="D143" s="31">
        <v>11007000</v>
      </c>
      <c r="E143" s="129">
        <v>11928700</v>
      </c>
      <c r="F143" s="19">
        <f t="shared" si="6"/>
        <v>50.00022712922289</v>
      </c>
      <c r="G143" s="19">
        <f t="shared" si="7"/>
        <v>92.2732569349552</v>
      </c>
    </row>
    <row r="144" spans="1:7" s="2" customFormat="1" ht="12.75" hidden="1">
      <c r="A144" s="78"/>
      <c r="B144" s="95"/>
      <c r="C144" s="35"/>
      <c r="D144" s="31"/>
      <c r="E144" s="129"/>
      <c r="F144" s="19" t="e">
        <f t="shared" si="6"/>
        <v>#DIV/0!</v>
      </c>
      <c r="G144" s="19" t="e">
        <f t="shared" si="7"/>
        <v>#DIV/0!</v>
      </c>
    </row>
    <row r="145" spans="1:7" s="2" customFormat="1" ht="28.5" customHeight="1">
      <c r="A145" s="78" t="s">
        <v>143</v>
      </c>
      <c r="B145" s="95"/>
      <c r="C145" s="35">
        <v>876300</v>
      </c>
      <c r="D145" s="31">
        <v>299092.5</v>
      </c>
      <c r="E145" s="129">
        <v>359227.5</v>
      </c>
      <c r="F145" s="19">
        <f t="shared" si="6"/>
        <v>34.13129065388566</v>
      </c>
      <c r="G145" s="19">
        <f t="shared" si="7"/>
        <v>83.25991189427313</v>
      </c>
    </row>
    <row r="146" spans="1:7" s="2" customFormat="1" ht="36" customHeight="1">
      <c r="A146" s="78" t="s">
        <v>144</v>
      </c>
      <c r="B146" s="95"/>
      <c r="C146" s="35">
        <v>5258400</v>
      </c>
      <c r="D146" s="31">
        <v>2554155.02</v>
      </c>
      <c r="E146" s="129">
        <v>3194540</v>
      </c>
      <c r="F146" s="19">
        <f t="shared" si="6"/>
        <v>48.572855241137994</v>
      </c>
      <c r="G146" s="19">
        <f t="shared" si="7"/>
        <v>79.95376548736282</v>
      </c>
    </row>
    <row r="147" spans="1:7" s="1" customFormat="1" ht="51">
      <c r="A147" s="64" t="s">
        <v>241</v>
      </c>
      <c r="B147" s="91"/>
      <c r="C147" s="24">
        <v>248500</v>
      </c>
      <c r="D147" s="22">
        <v>126261</v>
      </c>
      <c r="E147" s="24">
        <v>102575.95</v>
      </c>
      <c r="F147" s="19">
        <f t="shared" si="6"/>
        <v>50.80925553319919</v>
      </c>
      <c r="G147" s="19">
        <f t="shared" si="7"/>
        <v>123.09025653674179</v>
      </c>
    </row>
    <row r="148" spans="1:7" s="1" customFormat="1" ht="25.5" customHeight="1">
      <c r="A148" s="121" t="s">
        <v>67</v>
      </c>
      <c r="B148" s="96"/>
      <c r="C148" s="24">
        <v>99328.26</v>
      </c>
      <c r="D148" s="22">
        <v>65810.08</v>
      </c>
      <c r="E148" s="24">
        <v>96426.62</v>
      </c>
      <c r="F148" s="19">
        <f t="shared" si="6"/>
        <v>66.25514229283792</v>
      </c>
      <c r="G148" s="19">
        <f t="shared" si="7"/>
        <v>68.24887152531117</v>
      </c>
    </row>
    <row r="149" spans="1:7" s="1" customFormat="1" ht="43.5" customHeight="1">
      <c r="A149" s="79" t="s">
        <v>96</v>
      </c>
      <c r="B149" s="96"/>
      <c r="C149" s="24">
        <v>928620</v>
      </c>
      <c r="D149" s="22">
        <v>928620</v>
      </c>
      <c r="E149" s="24">
        <v>0</v>
      </c>
      <c r="F149" s="19">
        <f t="shared" si="6"/>
        <v>100</v>
      </c>
      <c r="G149" s="19"/>
    </row>
    <row r="150" spans="1:7" s="1" customFormat="1" ht="25.5" hidden="1">
      <c r="A150" s="64" t="s">
        <v>50</v>
      </c>
      <c r="B150" s="91"/>
      <c r="C150" s="36"/>
      <c r="D150" s="22"/>
      <c r="E150" s="24"/>
      <c r="F150" s="19" t="e">
        <f t="shared" si="6"/>
        <v>#DIV/0!</v>
      </c>
      <c r="G150" s="19" t="e">
        <f t="shared" si="7"/>
        <v>#DIV/0!</v>
      </c>
    </row>
    <row r="151" spans="1:7" s="1" customFormat="1" ht="16.5" customHeight="1">
      <c r="A151" s="64" t="s">
        <v>97</v>
      </c>
      <c r="B151" s="91"/>
      <c r="C151" s="24">
        <v>0</v>
      </c>
      <c r="D151" s="22">
        <v>0</v>
      </c>
      <c r="E151" s="24">
        <v>0</v>
      </c>
      <c r="F151" s="19"/>
      <c r="G151" s="19"/>
    </row>
    <row r="152" spans="1:7" s="7" customFormat="1" ht="12.75" hidden="1">
      <c r="A152" s="66" t="s">
        <v>20</v>
      </c>
      <c r="B152" s="89"/>
      <c r="C152" s="27">
        <f>C153+C154+C156+C160+C157+C158+C159</f>
        <v>0</v>
      </c>
      <c r="D152" s="27">
        <f>D153+D154+D156+D160+D157+D158+D159</f>
        <v>0</v>
      </c>
      <c r="E152" s="27">
        <f>E153+E154+E156+E160+E157+E158+E159+E155</f>
        <v>0</v>
      </c>
      <c r="F152" s="19" t="e">
        <f t="shared" si="6"/>
        <v>#DIV/0!</v>
      </c>
      <c r="G152" s="19" t="e">
        <f t="shared" si="7"/>
        <v>#DIV/0!</v>
      </c>
    </row>
    <row r="153" spans="1:7" s="4" customFormat="1" ht="25.5" hidden="1">
      <c r="A153" s="64" t="s">
        <v>164</v>
      </c>
      <c r="B153" s="91"/>
      <c r="C153" s="24">
        <v>0</v>
      </c>
      <c r="D153" s="22">
        <v>0</v>
      </c>
      <c r="E153" s="24"/>
      <c r="F153" s="19" t="e">
        <f t="shared" si="6"/>
        <v>#DIV/0!</v>
      </c>
      <c r="G153" s="19" t="e">
        <f t="shared" si="7"/>
        <v>#DIV/0!</v>
      </c>
    </row>
    <row r="154" spans="1:7" s="4" customFormat="1" ht="51" hidden="1">
      <c r="A154" s="64" t="s">
        <v>112</v>
      </c>
      <c r="B154" s="91"/>
      <c r="C154" s="24">
        <v>0</v>
      </c>
      <c r="D154" s="22">
        <v>0</v>
      </c>
      <c r="E154" s="24"/>
      <c r="F154" s="19" t="e">
        <f t="shared" si="6"/>
        <v>#DIV/0!</v>
      </c>
      <c r="G154" s="19" t="e">
        <f t="shared" si="7"/>
        <v>#DIV/0!</v>
      </c>
    </row>
    <row r="155" spans="1:7" s="4" customFormat="1" ht="38.25" hidden="1">
      <c r="A155" s="64" t="s">
        <v>102</v>
      </c>
      <c r="B155" s="91"/>
      <c r="C155" s="24">
        <v>0</v>
      </c>
      <c r="D155" s="22">
        <v>0</v>
      </c>
      <c r="E155" s="24"/>
      <c r="F155" s="19" t="e">
        <f t="shared" si="6"/>
        <v>#DIV/0!</v>
      </c>
      <c r="G155" s="19" t="e">
        <f t="shared" si="7"/>
        <v>#DIV/0!</v>
      </c>
    </row>
    <row r="156" spans="1:7" s="4" customFormat="1" ht="38.25" hidden="1">
      <c r="A156" s="64" t="s">
        <v>98</v>
      </c>
      <c r="B156" s="91"/>
      <c r="C156" s="24">
        <v>0</v>
      </c>
      <c r="D156" s="22">
        <v>0</v>
      </c>
      <c r="E156" s="24"/>
      <c r="F156" s="19" t="e">
        <f t="shared" si="6"/>
        <v>#DIV/0!</v>
      </c>
      <c r="G156" s="19" t="e">
        <f t="shared" si="7"/>
        <v>#DIV/0!</v>
      </c>
    </row>
    <row r="157" spans="1:7" s="4" customFormat="1" ht="32.25" customHeight="1" hidden="1">
      <c r="A157" s="64" t="s">
        <v>112</v>
      </c>
      <c r="B157" s="91"/>
      <c r="C157" s="24">
        <v>0</v>
      </c>
      <c r="D157" s="22">
        <v>0</v>
      </c>
      <c r="E157" s="24">
        <v>0</v>
      </c>
      <c r="F157" s="19" t="e">
        <f t="shared" si="6"/>
        <v>#DIV/0!</v>
      </c>
      <c r="G157" s="19" t="e">
        <f t="shared" si="7"/>
        <v>#DIV/0!</v>
      </c>
    </row>
    <row r="158" spans="1:7" s="4" customFormat="1" ht="38.25" hidden="1">
      <c r="A158" s="64" t="s">
        <v>115</v>
      </c>
      <c r="B158" s="91"/>
      <c r="C158" s="24">
        <v>0</v>
      </c>
      <c r="D158" s="22">
        <v>0</v>
      </c>
      <c r="E158" s="24">
        <v>0</v>
      </c>
      <c r="F158" s="19" t="e">
        <f t="shared" si="6"/>
        <v>#DIV/0!</v>
      </c>
      <c r="G158" s="19" t="e">
        <f t="shared" si="7"/>
        <v>#DIV/0!</v>
      </c>
    </row>
    <row r="159" spans="1:7" s="4" customFormat="1" ht="38.25" hidden="1">
      <c r="A159" s="64" t="s">
        <v>116</v>
      </c>
      <c r="B159" s="91"/>
      <c r="C159" s="24">
        <v>0</v>
      </c>
      <c r="D159" s="22">
        <v>0</v>
      </c>
      <c r="E159" s="24">
        <v>0</v>
      </c>
      <c r="F159" s="19" t="e">
        <f t="shared" si="6"/>
        <v>#DIV/0!</v>
      </c>
      <c r="G159" s="19" t="e">
        <f t="shared" si="7"/>
        <v>#DIV/0!</v>
      </c>
    </row>
    <row r="160" spans="1:7" s="1" customFormat="1" ht="38.25" hidden="1">
      <c r="A160" s="29" t="s">
        <v>46</v>
      </c>
      <c r="B160" s="91"/>
      <c r="C160" s="24">
        <f>C161+C163+C173+C166+C162</f>
        <v>0</v>
      </c>
      <c r="D160" s="24">
        <f>D161+D163+D173+D166+D162</f>
        <v>0</v>
      </c>
      <c r="E160" s="24">
        <f>E161+E163+E173+E167+E162+E166</f>
        <v>0</v>
      </c>
      <c r="F160" s="19" t="e">
        <f t="shared" si="6"/>
        <v>#DIV/0!</v>
      </c>
      <c r="G160" s="19" t="e">
        <f t="shared" si="7"/>
        <v>#DIV/0!</v>
      </c>
    </row>
    <row r="161" spans="1:7" s="1" customFormat="1" ht="25.5" hidden="1">
      <c r="A161" s="64" t="s">
        <v>119</v>
      </c>
      <c r="B161" s="91"/>
      <c r="C161" s="24"/>
      <c r="D161" s="22"/>
      <c r="E161" s="24"/>
      <c r="F161" s="19" t="e">
        <f t="shared" si="6"/>
        <v>#DIV/0!</v>
      </c>
      <c r="G161" s="19" t="e">
        <f t="shared" si="7"/>
        <v>#DIV/0!</v>
      </c>
    </row>
    <row r="162" spans="1:7" s="1" customFormat="1" ht="12.75" hidden="1">
      <c r="A162" s="29" t="s">
        <v>170</v>
      </c>
      <c r="B162" s="91"/>
      <c r="C162" s="24"/>
      <c r="D162" s="22"/>
      <c r="E162" s="24"/>
      <c r="F162" s="19" t="e">
        <f t="shared" si="6"/>
        <v>#DIV/0!</v>
      </c>
      <c r="G162" s="19" t="e">
        <f t="shared" si="7"/>
        <v>#DIV/0!</v>
      </c>
    </row>
    <row r="163" spans="1:7" s="1" customFormat="1" ht="25.5" hidden="1">
      <c r="A163" s="29" t="s">
        <v>117</v>
      </c>
      <c r="B163" s="91"/>
      <c r="C163" s="24"/>
      <c r="D163" s="22"/>
      <c r="E163" s="24"/>
      <c r="F163" s="19" t="e">
        <f t="shared" si="6"/>
        <v>#DIV/0!</v>
      </c>
      <c r="G163" s="19" t="e">
        <f t="shared" si="7"/>
        <v>#DIV/0!</v>
      </c>
    </row>
    <row r="164" spans="1:7" s="1" customFormat="1" ht="12.75" hidden="1">
      <c r="A164" s="29" t="s">
        <v>101</v>
      </c>
      <c r="B164" s="91"/>
      <c r="C164" s="24"/>
      <c r="D164" s="22"/>
      <c r="E164" s="24"/>
      <c r="F164" s="19" t="e">
        <f t="shared" si="6"/>
        <v>#DIV/0!</v>
      </c>
      <c r="G164" s="19" t="e">
        <f t="shared" si="7"/>
        <v>#DIV/0!</v>
      </c>
    </row>
    <row r="165" spans="1:7" s="1" customFormat="1" ht="12.75" hidden="1">
      <c r="A165" s="64" t="s">
        <v>105</v>
      </c>
      <c r="B165" s="91"/>
      <c r="C165" s="24"/>
      <c r="D165" s="22"/>
      <c r="E165" s="24"/>
      <c r="F165" s="19" t="e">
        <f t="shared" si="6"/>
        <v>#DIV/0!</v>
      </c>
      <c r="G165" s="19" t="e">
        <f t="shared" si="7"/>
        <v>#DIV/0!</v>
      </c>
    </row>
    <row r="166" spans="1:7" s="1" customFormat="1" ht="25.5" hidden="1">
      <c r="A166" s="64" t="s">
        <v>172</v>
      </c>
      <c r="B166" s="91"/>
      <c r="C166" s="24"/>
      <c r="D166" s="22"/>
      <c r="E166" s="24"/>
      <c r="F166" s="19" t="e">
        <f t="shared" si="6"/>
        <v>#DIV/0!</v>
      </c>
      <c r="G166" s="19" t="e">
        <f t="shared" si="7"/>
        <v>#DIV/0!</v>
      </c>
    </row>
    <row r="167" spans="1:7" s="1" customFormat="1" ht="12.75" hidden="1">
      <c r="A167" s="64" t="s">
        <v>103</v>
      </c>
      <c r="B167" s="91"/>
      <c r="C167" s="24"/>
      <c r="D167" s="22"/>
      <c r="E167" s="24"/>
      <c r="F167" s="19" t="e">
        <f t="shared" si="6"/>
        <v>#DIV/0!</v>
      </c>
      <c r="G167" s="19" t="e">
        <f t="shared" si="7"/>
        <v>#DIV/0!</v>
      </c>
    </row>
    <row r="168" spans="1:7" s="1" customFormat="1" ht="12.75" hidden="1">
      <c r="A168" s="64" t="s">
        <v>74</v>
      </c>
      <c r="B168" s="91"/>
      <c r="C168" s="24"/>
      <c r="D168" s="22"/>
      <c r="E168" s="24"/>
      <c r="F168" s="19" t="e">
        <f t="shared" si="6"/>
        <v>#DIV/0!</v>
      </c>
      <c r="G168" s="19" t="e">
        <f t="shared" si="7"/>
        <v>#DIV/0!</v>
      </c>
    </row>
    <row r="169" spans="1:7" s="1" customFormat="1" ht="12.75" hidden="1">
      <c r="A169" s="64" t="s">
        <v>75</v>
      </c>
      <c r="B169" s="91"/>
      <c r="C169" s="24"/>
      <c r="D169" s="22"/>
      <c r="E169" s="24"/>
      <c r="F169" s="19" t="e">
        <f t="shared" si="6"/>
        <v>#DIV/0!</v>
      </c>
      <c r="G169" s="19" t="e">
        <f t="shared" si="7"/>
        <v>#DIV/0!</v>
      </c>
    </row>
    <row r="170" spans="1:7" s="2" customFormat="1" ht="25.5" hidden="1">
      <c r="A170" s="64" t="s">
        <v>80</v>
      </c>
      <c r="B170" s="91"/>
      <c r="C170" s="24"/>
      <c r="D170" s="22"/>
      <c r="E170" s="24"/>
      <c r="F170" s="19" t="e">
        <f t="shared" si="6"/>
        <v>#DIV/0!</v>
      </c>
      <c r="G170" s="19" t="e">
        <f t="shared" si="7"/>
        <v>#DIV/0!</v>
      </c>
    </row>
    <row r="171" spans="1:7" s="2" customFormat="1" ht="12.75" hidden="1">
      <c r="A171" s="64" t="s">
        <v>85</v>
      </c>
      <c r="B171" s="91"/>
      <c r="C171" s="24"/>
      <c r="D171" s="22"/>
      <c r="E171" s="24"/>
      <c r="F171" s="19" t="e">
        <f t="shared" si="6"/>
        <v>#DIV/0!</v>
      </c>
      <c r="G171" s="19" t="e">
        <f t="shared" si="7"/>
        <v>#DIV/0!</v>
      </c>
    </row>
    <row r="172" spans="1:7" s="2" customFormat="1" ht="12.75" hidden="1">
      <c r="A172" s="64" t="s">
        <v>86</v>
      </c>
      <c r="B172" s="91"/>
      <c r="C172" s="24"/>
      <c r="D172" s="22"/>
      <c r="E172" s="24"/>
      <c r="F172" s="19" t="e">
        <f t="shared" si="6"/>
        <v>#DIV/0!</v>
      </c>
      <c r="G172" s="19" t="e">
        <f t="shared" si="7"/>
        <v>#DIV/0!</v>
      </c>
    </row>
    <row r="173" spans="1:7" s="2" customFormat="1" ht="25.5" hidden="1">
      <c r="A173" s="29" t="s">
        <v>122</v>
      </c>
      <c r="B173" s="91"/>
      <c r="C173" s="24"/>
      <c r="D173" s="22"/>
      <c r="E173" s="24"/>
      <c r="F173" s="19" t="e">
        <f t="shared" si="6"/>
        <v>#DIV/0!</v>
      </c>
      <c r="G173" s="19" t="e">
        <f t="shared" si="7"/>
        <v>#DIV/0!</v>
      </c>
    </row>
    <row r="174" spans="1:7" s="7" customFormat="1" ht="15" customHeight="1">
      <c r="A174" s="66" t="s">
        <v>54</v>
      </c>
      <c r="B174" s="89"/>
      <c r="C174" s="27">
        <f>C175</f>
        <v>2608868.67</v>
      </c>
      <c r="D174" s="27">
        <f>D175</f>
        <v>1371720</v>
      </c>
      <c r="E174" s="27">
        <f>E175</f>
        <v>1300292.76</v>
      </c>
      <c r="F174" s="19">
        <f t="shared" si="6"/>
        <v>52.579112769214255</v>
      </c>
      <c r="G174" s="19">
        <f t="shared" si="7"/>
        <v>105.49316601593628</v>
      </c>
    </row>
    <row r="175" spans="1:7" s="1" customFormat="1" ht="15.75" customHeight="1">
      <c r="A175" s="64" t="s">
        <v>51</v>
      </c>
      <c r="B175" s="91"/>
      <c r="C175" s="24">
        <v>2608868.67</v>
      </c>
      <c r="D175" s="22">
        <v>1371720</v>
      </c>
      <c r="E175" s="24">
        <v>1300292.76</v>
      </c>
      <c r="F175" s="19">
        <f t="shared" si="6"/>
        <v>52.579112769214255</v>
      </c>
      <c r="G175" s="19">
        <f t="shared" si="7"/>
        <v>105.49316601593628</v>
      </c>
    </row>
    <row r="176" spans="1:7" s="7" customFormat="1" ht="62.25" customHeight="1" hidden="1">
      <c r="A176" s="66" t="s">
        <v>99</v>
      </c>
      <c r="B176" s="89"/>
      <c r="C176" s="27">
        <v>0</v>
      </c>
      <c r="D176" s="26">
        <v>0</v>
      </c>
      <c r="E176" s="27">
        <v>0</v>
      </c>
      <c r="F176" s="19" t="e">
        <f t="shared" si="6"/>
        <v>#DIV/0!</v>
      </c>
      <c r="G176" s="19" t="e">
        <f t="shared" si="7"/>
        <v>#DIV/0!</v>
      </c>
    </row>
    <row r="177" spans="1:7" s="1" customFormat="1" ht="38.25" hidden="1">
      <c r="A177" s="64" t="s">
        <v>113</v>
      </c>
      <c r="B177" s="91"/>
      <c r="C177" s="24">
        <v>0</v>
      </c>
      <c r="D177" s="22">
        <v>0</v>
      </c>
      <c r="E177" s="24">
        <v>0</v>
      </c>
      <c r="F177" s="19" t="e">
        <f t="shared" si="6"/>
        <v>#DIV/0!</v>
      </c>
      <c r="G177" s="19" t="e">
        <f t="shared" si="7"/>
        <v>#DIV/0!</v>
      </c>
    </row>
    <row r="178" spans="1:7" s="7" customFormat="1" ht="12.75">
      <c r="A178" s="66" t="s">
        <v>55</v>
      </c>
      <c r="B178" s="89"/>
      <c r="C178" s="27">
        <f>C179+C180+C181</f>
        <v>0</v>
      </c>
      <c r="D178" s="26">
        <f>D179+D180+D181</f>
        <v>0</v>
      </c>
      <c r="E178" s="27">
        <f>E179+E180+E181</f>
        <v>-229160.48</v>
      </c>
      <c r="F178" s="19"/>
      <c r="G178" s="19">
        <f t="shared" si="7"/>
        <v>0</v>
      </c>
    </row>
    <row r="179" spans="1:7" s="7" customFormat="1" ht="25.5" hidden="1">
      <c r="A179" s="64" t="s">
        <v>106</v>
      </c>
      <c r="B179" s="91"/>
      <c r="C179" s="24">
        <v>0</v>
      </c>
      <c r="D179" s="22">
        <v>0</v>
      </c>
      <c r="E179" s="24">
        <v>0</v>
      </c>
      <c r="F179" s="19" t="e">
        <f t="shared" si="6"/>
        <v>#DIV/0!</v>
      </c>
      <c r="G179" s="19" t="e">
        <f t="shared" si="7"/>
        <v>#DIV/0!</v>
      </c>
    </row>
    <row r="180" spans="1:7" s="7" customFormat="1" ht="25.5" hidden="1">
      <c r="A180" s="64" t="s">
        <v>107</v>
      </c>
      <c r="B180" s="91"/>
      <c r="C180" s="24">
        <v>0</v>
      </c>
      <c r="D180" s="22">
        <v>0</v>
      </c>
      <c r="E180" s="24">
        <v>0</v>
      </c>
      <c r="F180" s="19" t="e">
        <f t="shared" si="6"/>
        <v>#DIV/0!</v>
      </c>
      <c r="G180" s="19" t="e">
        <f t="shared" si="7"/>
        <v>#DIV/0!</v>
      </c>
    </row>
    <row r="181" spans="1:7" s="7" customFormat="1" ht="25.5">
      <c r="A181" s="64" t="s">
        <v>108</v>
      </c>
      <c r="B181" s="91"/>
      <c r="C181" s="24">
        <v>0</v>
      </c>
      <c r="D181" s="22">
        <v>0</v>
      </c>
      <c r="E181" s="24">
        <v>-229160.48</v>
      </c>
      <c r="F181" s="19"/>
      <c r="G181" s="19">
        <f t="shared" si="7"/>
        <v>0</v>
      </c>
    </row>
    <row r="182" spans="1:7" s="135" customFormat="1" ht="19.5" customHeight="1">
      <c r="A182" s="132" t="s">
        <v>125</v>
      </c>
      <c r="B182" s="133"/>
      <c r="C182" s="134">
        <f>C64+C65</f>
        <v>557730127.1400001</v>
      </c>
      <c r="D182" s="134">
        <f>D64+D65</f>
        <v>218005004.21</v>
      </c>
      <c r="E182" s="134">
        <f>E64+E65</f>
        <v>198873114.56</v>
      </c>
      <c r="F182" s="134">
        <f aca="true" t="shared" si="8" ref="F182:F213">D182/C182*100</f>
        <v>39.087901764947496</v>
      </c>
      <c r="G182" s="134">
        <f aca="true" t="shared" si="9" ref="G182:G212">D182/E182*100</f>
        <v>109.62014885336745</v>
      </c>
    </row>
    <row r="183" spans="1:7" s="53" customFormat="1" ht="18.75" customHeight="1">
      <c r="A183" s="29" t="s">
        <v>23</v>
      </c>
      <c r="B183" s="91"/>
      <c r="C183" s="37"/>
      <c r="D183" s="46"/>
      <c r="E183" s="21"/>
      <c r="F183" s="19"/>
      <c r="G183" s="19"/>
    </row>
    <row r="184" spans="1:9" s="54" customFormat="1" ht="12.75">
      <c r="A184" s="52" t="s">
        <v>24</v>
      </c>
      <c r="B184" s="89"/>
      <c r="C184" s="123">
        <v>48535821.67</v>
      </c>
      <c r="D184" s="124">
        <v>22469512.7</v>
      </c>
      <c r="E184" s="19">
        <v>20736265.08</v>
      </c>
      <c r="F184" s="19">
        <f t="shared" si="8"/>
        <v>46.294699310485576</v>
      </c>
      <c r="G184" s="19">
        <f t="shared" si="9"/>
        <v>108.35853329089484</v>
      </c>
      <c r="I184" s="55"/>
    </row>
    <row r="185" spans="1:7" s="53" customFormat="1" ht="12.75">
      <c r="A185" s="29" t="s">
        <v>25</v>
      </c>
      <c r="B185" s="91"/>
      <c r="C185" s="111">
        <v>36410312</v>
      </c>
      <c r="D185" s="47">
        <v>17567433.14</v>
      </c>
      <c r="E185" s="21">
        <v>16640729.35</v>
      </c>
      <c r="F185" s="19">
        <f t="shared" si="8"/>
        <v>48.248510312133554</v>
      </c>
      <c r="G185" s="19">
        <f t="shared" si="9"/>
        <v>105.56888926265724</v>
      </c>
    </row>
    <row r="186" spans="1:7" s="53" customFormat="1" ht="12.75">
      <c r="A186" s="29" t="s">
        <v>26</v>
      </c>
      <c r="B186" s="91"/>
      <c r="C186" s="112">
        <v>1644900</v>
      </c>
      <c r="D186" s="47">
        <v>947344.62</v>
      </c>
      <c r="E186" s="21">
        <v>839911.31</v>
      </c>
      <c r="F186" s="19">
        <f t="shared" si="8"/>
        <v>57.59283968630312</v>
      </c>
      <c r="G186" s="19">
        <f t="shared" si="9"/>
        <v>112.79103028151864</v>
      </c>
    </row>
    <row r="187" spans="1:7" s="53" customFormat="1" ht="12.75">
      <c r="A187" s="29" t="s">
        <v>27</v>
      </c>
      <c r="B187" s="91"/>
      <c r="C187" s="112">
        <f>C184-C185-C186</f>
        <v>10480609.670000002</v>
      </c>
      <c r="D187" s="20">
        <f>D184-D185-D186</f>
        <v>3954734.9399999985</v>
      </c>
      <c r="E187" s="21">
        <f>E184-E185-E186</f>
        <v>3255624.4199999985</v>
      </c>
      <c r="F187" s="19">
        <f t="shared" si="8"/>
        <v>37.73382526896451</v>
      </c>
      <c r="G187" s="19">
        <f t="shared" si="9"/>
        <v>121.47393033745584</v>
      </c>
    </row>
    <row r="188" spans="1:7" s="54" customFormat="1" ht="15.75" customHeight="1">
      <c r="A188" s="52" t="s">
        <v>28</v>
      </c>
      <c r="B188" s="89"/>
      <c r="C188" s="123">
        <v>1069000</v>
      </c>
      <c r="D188" s="124">
        <v>533600</v>
      </c>
      <c r="E188" s="19">
        <v>485948.52</v>
      </c>
      <c r="F188" s="19">
        <f t="shared" si="8"/>
        <v>49.91580916744621</v>
      </c>
      <c r="G188" s="19">
        <f t="shared" si="9"/>
        <v>109.80586997157641</v>
      </c>
    </row>
    <row r="189" spans="1:7" s="54" customFormat="1" ht="16.5" customHeight="1">
      <c r="A189" s="52" t="s">
        <v>29</v>
      </c>
      <c r="B189" s="89"/>
      <c r="C189" s="123">
        <v>5687505</v>
      </c>
      <c r="D189" s="124">
        <v>2713155.61</v>
      </c>
      <c r="E189" s="19">
        <v>1364893.72</v>
      </c>
      <c r="F189" s="19">
        <f t="shared" si="8"/>
        <v>47.7037929636985</v>
      </c>
      <c r="G189" s="19">
        <f t="shared" si="9"/>
        <v>198.78145603893614</v>
      </c>
    </row>
    <row r="190" spans="1:7" s="54" customFormat="1" ht="13.5" customHeight="1">
      <c r="A190" s="52" t="s">
        <v>30</v>
      </c>
      <c r="B190" s="89"/>
      <c r="C190" s="113">
        <f>C191+C192+C194+C193</f>
        <v>45699408.019999996</v>
      </c>
      <c r="D190" s="18">
        <f>D191+D192+D194+D193</f>
        <v>10308151.29</v>
      </c>
      <c r="E190" s="19">
        <f>E191+E192+E193+E194</f>
        <v>6518652.41</v>
      </c>
      <c r="F190" s="19">
        <f t="shared" si="8"/>
        <v>22.556421924521903</v>
      </c>
      <c r="G190" s="19">
        <f t="shared" si="9"/>
        <v>158.13316375308926</v>
      </c>
    </row>
    <row r="191" spans="1:7" s="53" customFormat="1" ht="12.75">
      <c r="A191" s="29" t="s">
        <v>31</v>
      </c>
      <c r="B191" s="91"/>
      <c r="C191" s="125">
        <v>11889190</v>
      </c>
      <c r="D191" s="47">
        <v>339548.59</v>
      </c>
      <c r="E191" s="21">
        <v>72540</v>
      </c>
      <c r="F191" s="19">
        <f t="shared" si="8"/>
        <v>2.855943844786735</v>
      </c>
      <c r="G191" s="19">
        <f t="shared" si="9"/>
        <v>468.0846291701131</v>
      </c>
    </row>
    <row r="192" spans="1:7" s="53" customFormat="1" ht="13.5" customHeight="1">
      <c r="A192" s="29" t="s">
        <v>32</v>
      </c>
      <c r="B192" s="91"/>
      <c r="C192" s="125">
        <v>32828991.02</v>
      </c>
      <c r="D192" s="47">
        <v>9871102.7</v>
      </c>
      <c r="E192" s="21">
        <v>6416112.41</v>
      </c>
      <c r="F192" s="19">
        <f t="shared" si="8"/>
        <v>30.068248804802895</v>
      </c>
      <c r="G192" s="19">
        <f t="shared" si="9"/>
        <v>153.84865584049203</v>
      </c>
    </row>
    <row r="193" spans="1:7" s="53" customFormat="1" ht="12.75" hidden="1">
      <c r="A193" s="29" t="s">
        <v>72</v>
      </c>
      <c r="B193" s="91"/>
      <c r="C193" s="112"/>
      <c r="D193" s="20"/>
      <c r="E193" s="21"/>
      <c r="F193" s="19" t="e">
        <f t="shared" si="8"/>
        <v>#DIV/0!</v>
      </c>
      <c r="G193" s="19" t="e">
        <f t="shared" si="9"/>
        <v>#DIV/0!</v>
      </c>
    </row>
    <row r="194" spans="1:7" s="53" customFormat="1" ht="14.25" customHeight="1">
      <c r="A194" s="29" t="s">
        <v>33</v>
      </c>
      <c r="B194" s="91"/>
      <c r="C194" s="125">
        <v>981227</v>
      </c>
      <c r="D194" s="47">
        <v>97500</v>
      </c>
      <c r="E194" s="21">
        <v>30000</v>
      </c>
      <c r="F194" s="19">
        <f t="shared" si="8"/>
        <v>9.93653863988659</v>
      </c>
      <c r="G194" s="19">
        <f t="shared" si="9"/>
        <v>325</v>
      </c>
    </row>
    <row r="195" spans="1:7" s="54" customFormat="1" ht="15" customHeight="1">
      <c r="A195" s="52" t="s">
        <v>34</v>
      </c>
      <c r="B195" s="89"/>
      <c r="C195" s="114">
        <f>C196+C197+C198+C199</f>
        <v>14795951.48</v>
      </c>
      <c r="D195" s="114">
        <f>D196+D197+D198+D199</f>
        <v>4430547.72</v>
      </c>
      <c r="E195" s="19">
        <f>E196+E197+E198+E199</f>
        <v>4245256.85</v>
      </c>
      <c r="F195" s="19">
        <f t="shared" si="8"/>
        <v>29.944324472737456</v>
      </c>
      <c r="G195" s="19">
        <f t="shared" si="9"/>
        <v>104.3646562869335</v>
      </c>
    </row>
    <row r="196" spans="1:7" s="53" customFormat="1" ht="12.75">
      <c r="A196" s="29" t="s">
        <v>35</v>
      </c>
      <c r="B196" s="91"/>
      <c r="C196" s="125">
        <v>3826412</v>
      </c>
      <c r="D196" s="47">
        <v>25800.95</v>
      </c>
      <c r="E196" s="21">
        <v>15933.18</v>
      </c>
      <c r="F196" s="19">
        <f t="shared" si="8"/>
        <v>0.6742857277261309</v>
      </c>
      <c r="G196" s="19">
        <f t="shared" si="9"/>
        <v>161.93220687897835</v>
      </c>
    </row>
    <row r="197" spans="1:7" s="53" customFormat="1" ht="12.75">
      <c r="A197" s="29" t="s">
        <v>36</v>
      </c>
      <c r="B197" s="91"/>
      <c r="C197" s="125">
        <v>1467000</v>
      </c>
      <c r="D197" s="47">
        <v>233185.85</v>
      </c>
      <c r="E197" s="21">
        <v>196245.5</v>
      </c>
      <c r="F197" s="19">
        <f t="shared" si="8"/>
        <v>15.895422631220177</v>
      </c>
      <c r="G197" s="19">
        <f t="shared" si="9"/>
        <v>118.82353990282579</v>
      </c>
    </row>
    <row r="198" spans="1:7" s="53" customFormat="1" ht="12" customHeight="1">
      <c r="A198" s="29" t="s">
        <v>37</v>
      </c>
      <c r="B198" s="91"/>
      <c r="C198" s="125">
        <v>7289969.48</v>
      </c>
      <c r="D198" s="47">
        <v>3204603.68</v>
      </c>
      <c r="E198" s="21">
        <v>3125646.94</v>
      </c>
      <c r="F198" s="19">
        <f t="shared" si="8"/>
        <v>43.959082253935584</v>
      </c>
      <c r="G198" s="19">
        <f t="shared" si="9"/>
        <v>102.52609272626295</v>
      </c>
    </row>
    <row r="199" spans="1:7" s="53" customFormat="1" ht="11.25" customHeight="1">
      <c r="A199" s="29" t="s">
        <v>118</v>
      </c>
      <c r="B199" s="91"/>
      <c r="C199" s="125">
        <v>2212570</v>
      </c>
      <c r="D199" s="47">
        <v>966957.24</v>
      </c>
      <c r="E199" s="21">
        <v>907431.23</v>
      </c>
      <c r="F199" s="19">
        <f t="shared" si="8"/>
        <v>43.70289934329762</v>
      </c>
      <c r="G199" s="19">
        <f t="shared" si="9"/>
        <v>106.55983704682504</v>
      </c>
    </row>
    <row r="200" spans="1:7" s="54" customFormat="1" ht="12.75">
      <c r="A200" s="52" t="s">
        <v>133</v>
      </c>
      <c r="B200" s="89"/>
      <c r="C200" s="114">
        <v>900000</v>
      </c>
      <c r="D200" s="18">
        <v>0</v>
      </c>
      <c r="E200" s="19">
        <v>0</v>
      </c>
      <c r="F200" s="19">
        <f t="shared" si="8"/>
        <v>0</v>
      </c>
      <c r="G200" s="19"/>
    </row>
    <row r="201" spans="1:7" s="54" customFormat="1" ht="13.5" customHeight="1">
      <c r="A201" s="52" t="s">
        <v>38</v>
      </c>
      <c r="B201" s="89"/>
      <c r="C201" s="123">
        <v>377555841.2</v>
      </c>
      <c r="D201" s="124">
        <v>157985449.61</v>
      </c>
      <c r="E201" s="19">
        <v>141351458.99</v>
      </c>
      <c r="F201" s="19">
        <f t="shared" si="8"/>
        <v>41.844260469621894</v>
      </c>
      <c r="G201" s="19">
        <f t="shared" si="9"/>
        <v>111.76782379103479</v>
      </c>
    </row>
    <row r="202" spans="1:7" s="53" customFormat="1" ht="12.75">
      <c r="A202" s="29" t="s">
        <v>52</v>
      </c>
      <c r="B202" s="91"/>
      <c r="C202" s="112">
        <v>301676262</v>
      </c>
      <c r="D202" s="20">
        <v>152228866.5</v>
      </c>
      <c r="E202" s="21">
        <v>135621468</v>
      </c>
      <c r="F202" s="19">
        <f t="shared" si="8"/>
        <v>50.4610026293683</v>
      </c>
      <c r="G202" s="19">
        <f t="shared" si="9"/>
        <v>112.24540535131209</v>
      </c>
    </row>
    <row r="203" spans="1:7" s="53" customFormat="1" ht="12.75">
      <c r="A203" s="29" t="s">
        <v>25</v>
      </c>
      <c r="B203" s="91"/>
      <c r="C203" s="111">
        <v>11013917</v>
      </c>
      <c r="D203" s="47">
        <v>4906553.74</v>
      </c>
      <c r="E203" s="21">
        <v>4755715.37</v>
      </c>
      <c r="F203" s="19">
        <f t="shared" si="8"/>
        <v>44.548671830376065</v>
      </c>
      <c r="G203" s="19">
        <f t="shared" si="9"/>
        <v>103.17172829458043</v>
      </c>
    </row>
    <row r="204" spans="1:7" s="54" customFormat="1" ht="18.75" customHeight="1">
      <c r="A204" s="52" t="s">
        <v>47</v>
      </c>
      <c r="B204" s="89"/>
      <c r="C204" s="123">
        <v>56817448.86</v>
      </c>
      <c r="D204" s="124">
        <v>21092095.09</v>
      </c>
      <c r="E204" s="19">
        <v>13655671.87</v>
      </c>
      <c r="F204" s="19">
        <f t="shared" si="8"/>
        <v>37.122566241880364</v>
      </c>
      <c r="G204" s="19">
        <f t="shared" si="9"/>
        <v>154.45666306860375</v>
      </c>
    </row>
    <row r="205" spans="1:7" s="53" customFormat="1" ht="12" customHeight="1">
      <c r="A205" s="29" t="s">
        <v>52</v>
      </c>
      <c r="B205" s="91"/>
      <c r="C205" s="112">
        <v>26206189.86</v>
      </c>
      <c r="D205" s="20">
        <v>14630450.72</v>
      </c>
      <c r="E205" s="21">
        <v>9502264.83</v>
      </c>
      <c r="F205" s="19">
        <f t="shared" si="8"/>
        <v>55.82822530920946</v>
      </c>
      <c r="G205" s="19">
        <f t="shared" si="9"/>
        <v>153.9680379545894</v>
      </c>
    </row>
    <row r="206" spans="1:7" s="53" customFormat="1" ht="12.75" hidden="1">
      <c r="A206" s="29" t="s">
        <v>27</v>
      </c>
      <c r="B206" s="91"/>
      <c r="C206" s="115">
        <v>0</v>
      </c>
      <c r="D206" s="20">
        <v>0</v>
      </c>
      <c r="E206" s="21"/>
      <c r="F206" s="19" t="e">
        <f t="shared" si="8"/>
        <v>#DIV/0!</v>
      </c>
      <c r="G206" s="19" t="e">
        <f t="shared" si="9"/>
        <v>#DIV/0!</v>
      </c>
    </row>
    <row r="207" spans="1:7" s="54" customFormat="1" ht="12.75" customHeight="1">
      <c r="A207" s="52" t="s">
        <v>39</v>
      </c>
      <c r="B207" s="89"/>
      <c r="C207" s="114">
        <f>C208+C209+C210+C211</f>
        <v>14842302.74</v>
      </c>
      <c r="D207" s="18">
        <f>D208+D209+D210+D211</f>
        <v>6115592.25</v>
      </c>
      <c r="E207" s="18">
        <f>E208+E209+E210+E211</f>
        <v>9724394.64</v>
      </c>
      <c r="F207" s="19">
        <f t="shared" si="8"/>
        <v>41.20379672298748</v>
      </c>
      <c r="G207" s="19">
        <f t="shared" si="9"/>
        <v>62.88918206635019</v>
      </c>
    </row>
    <row r="208" spans="1:7" s="53" customFormat="1" ht="11.25" customHeight="1">
      <c r="A208" s="29" t="s">
        <v>40</v>
      </c>
      <c r="B208" s="91"/>
      <c r="C208" s="125">
        <v>150000</v>
      </c>
      <c r="D208" s="47">
        <v>58271.28</v>
      </c>
      <c r="E208" s="21">
        <v>68367.46</v>
      </c>
      <c r="F208" s="19">
        <f t="shared" si="8"/>
        <v>38.847519999999996</v>
      </c>
      <c r="G208" s="19">
        <f t="shared" si="9"/>
        <v>85.23247755584308</v>
      </c>
    </row>
    <row r="209" spans="1:7" s="53" customFormat="1" ht="16.5" customHeight="1">
      <c r="A209" s="29" t="s">
        <v>41</v>
      </c>
      <c r="B209" s="91"/>
      <c r="C209" s="125">
        <v>13184854.48</v>
      </c>
      <c r="D209" s="47">
        <v>4880734.89</v>
      </c>
      <c r="E209" s="21">
        <v>9347734.61</v>
      </c>
      <c r="F209" s="19">
        <f t="shared" si="8"/>
        <v>37.0177380220885</v>
      </c>
      <c r="G209" s="19">
        <f t="shared" si="9"/>
        <v>52.213023728537365</v>
      </c>
    </row>
    <row r="210" spans="1:7" s="53" customFormat="1" ht="15" customHeight="1">
      <c r="A210" s="29" t="s">
        <v>42</v>
      </c>
      <c r="B210" s="91"/>
      <c r="C210" s="125">
        <v>1281448.26</v>
      </c>
      <c r="D210" s="47">
        <v>1120691.08</v>
      </c>
      <c r="E210" s="21">
        <v>202002.57</v>
      </c>
      <c r="F210" s="19">
        <f t="shared" si="8"/>
        <v>87.45503934743336</v>
      </c>
      <c r="G210" s="19">
        <f t="shared" si="9"/>
        <v>554.7905058831677</v>
      </c>
    </row>
    <row r="211" spans="1:7" s="53" customFormat="1" ht="15" customHeight="1">
      <c r="A211" s="29" t="s">
        <v>87</v>
      </c>
      <c r="B211" s="91"/>
      <c r="C211" s="125">
        <v>226000</v>
      </c>
      <c r="D211" s="47">
        <v>55895</v>
      </c>
      <c r="E211" s="21">
        <v>106290</v>
      </c>
      <c r="F211" s="19">
        <f t="shared" si="8"/>
        <v>24.73230088495575</v>
      </c>
      <c r="G211" s="19">
        <f t="shared" si="9"/>
        <v>52.587261266346786</v>
      </c>
    </row>
    <row r="212" spans="1:7" s="54" customFormat="1" ht="12.75">
      <c r="A212" s="52" t="s">
        <v>43</v>
      </c>
      <c r="B212" s="89"/>
      <c r="C212" s="123">
        <v>4068579.17</v>
      </c>
      <c r="D212" s="124">
        <v>2380849.67</v>
      </c>
      <c r="E212" s="19">
        <v>240300</v>
      </c>
      <c r="F212" s="19">
        <f t="shared" si="8"/>
        <v>58.51796340981611</v>
      </c>
      <c r="G212" s="19">
        <f t="shared" si="9"/>
        <v>990.7822180607573</v>
      </c>
    </row>
    <row r="213" spans="1:7" s="1" customFormat="1" ht="12.75" hidden="1">
      <c r="A213" s="28" t="s">
        <v>134</v>
      </c>
      <c r="B213" s="97"/>
      <c r="C213" s="21">
        <v>0</v>
      </c>
      <c r="D213" s="20">
        <v>0</v>
      </c>
      <c r="E213" s="21"/>
      <c r="F213" s="19" t="e">
        <f t="shared" si="8"/>
        <v>#DIV/0!</v>
      </c>
      <c r="G213" s="17" t="e">
        <f>D213/E213*100</f>
        <v>#DIV/0!</v>
      </c>
    </row>
    <row r="214" spans="1:7" s="140" customFormat="1" ht="17.25" customHeight="1">
      <c r="A214" s="132" t="s">
        <v>124</v>
      </c>
      <c r="B214" s="133"/>
      <c r="C214" s="134">
        <f>C213+C212+C207+C204+C201+C200+C195+C190+C189+C188+C184</f>
        <v>569971858.14</v>
      </c>
      <c r="D214" s="134">
        <f>D213+D212+D207+D204+D201+D200+D195+D190+D189+D188+D184</f>
        <v>228028953.94</v>
      </c>
      <c r="E214" s="134">
        <f>E184+E188+E189+E190+E195+E201+E204+E207+E212</f>
        <v>198322842.07999998</v>
      </c>
      <c r="F214" s="134">
        <f>D214/C214*100</f>
        <v>40.00705485427495</v>
      </c>
      <c r="G214" s="134">
        <f>D214/E214*100</f>
        <v>114.97866385356512</v>
      </c>
    </row>
    <row r="215" spans="1:7" ht="12.75">
      <c r="A215" s="28" t="s">
        <v>44</v>
      </c>
      <c r="B215" s="97"/>
      <c r="C215" s="24">
        <f>C182-C214</f>
        <v>-12241730.99999988</v>
      </c>
      <c r="D215" s="22">
        <f>D182-D214</f>
        <v>-10023949.72999999</v>
      </c>
      <c r="E215" s="24">
        <f>E182-E214</f>
        <v>550272.4800000191</v>
      </c>
      <c r="F215" s="21"/>
      <c r="G215" s="21"/>
    </row>
    <row r="216" spans="1:7" ht="12.75">
      <c r="A216" s="38"/>
      <c r="B216" s="98"/>
      <c r="C216" s="39"/>
      <c r="D216" s="48"/>
      <c r="E216" s="130"/>
      <c r="F216" s="40"/>
      <c r="G216" s="40"/>
    </row>
    <row r="217" spans="1:7" ht="22.5" customHeight="1">
      <c r="A217" s="145" t="s">
        <v>100</v>
      </c>
      <c r="B217" s="145"/>
      <c r="C217" s="145"/>
      <c r="D217" s="145"/>
      <c r="E217" s="145"/>
      <c r="F217" s="145"/>
      <c r="G217" s="145"/>
    </row>
    <row r="218" spans="4:6" ht="12.75">
      <c r="D218" s="49"/>
      <c r="E218" s="144"/>
      <c r="F218" s="144"/>
    </row>
  </sheetData>
  <sheetProtection/>
  <mergeCells count="4">
    <mergeCell ref="A1:G1"/>
    <mergeCell ref="F2:G2"/>
    <mergeCell ref="E218:F218"/>
    <mergeCell ref="A217:G217"/>
  </mergeCells>
  <printOptions/>
  <pageMargins left="1.16" right="0.33" top="0.44" bottom="0.45" header="0.5118110236220472" footer="0.5118110236220472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2018-03-02T09:57:49Z</cp:lastPrinted>
  <dcterms:created xsi:type="dcterms:W3CDTF">2006-03-13T07:15:44Z</dcterms:created>
  <dcterms:modified xsi:type="dcterms:W3CDTF">2018-07-09T06:20:17Z</dcterms:modified>
  <cp:category/>
  <cp:version/>
  <cp:contentType/>
  <cp:contentStatus/>
</cp:coreProperties>
</file>