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18" sheetId="1" r:id="rId1"/>
  </sheets>
  <definedNames>
    <definedName name="_xlnm.Print_Titles" localSheetId="0">'01.06.2018'!$3:$3</definedName>
    <definedName name="_xlnm.Print_Area" localSheetId="0">'01.06.2018'!$A$1:$G$216</definedName>
  </definedNames>
  <calcPr fullCalcOnLoad="1"/>
</workbook>
</file>

<file path=xl/sharedStrings.xml><?xml version="1.0" encoding="utf-8"?>
<sst xmlns="http://schemas.openxmlformats.org/spreadsheetml/2006/main" count="261" uniqueCount="254">
  <si>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</si>
  <si>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</si>
  <si>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</si>
  <si>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</si>
  <si>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</si>
  <si>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</si>
  <si>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</si>
  <si>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</si>
  <si>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</si>
  <si>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</si>
  <si>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</si>
  <si>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</si>
  <si>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</si>
  <si>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</si>
  <si>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</si>
  <si>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</si>
  <si>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</si>
  <si>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</si>
  <si>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</si>
  <si>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</si>
  <si>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</si>
  <si>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</si>
  <si>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</si>
  <si>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</si>
  <si>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</si>
  <si>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</si>
  <si>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</si>
  <si>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</si>
  <si>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</si>
  <si>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</si>
  <si>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</si>
  <si>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</si>
  <si>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</si>
  <si>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</si>
  <si>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</si>
  <si>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</si>
  <si>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</si>
  <si>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</si>
  <si>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</si>
  <si>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</si>
  <si>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</si>
  <si>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</si>
  <si>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</si>
  <si>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</si>
  <si>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</si>
  <si>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</si>
  <si>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</si>
  <si>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</si>
  <si>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</si>
  <si>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</si>
  <si>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</si>
  <si>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</si>
  <si>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</si>
  <si>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</si>
  <si>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</si>
  <si>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</si>
  <si>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</si>
  <si>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</si>
  <si>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</si>
  <si>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</si>
  <si>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</si>
  <si>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</si>
  <si>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</si>
  <si>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</si>
  <si>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</si>
  <si>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</si>
  <si>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</si>
  <si>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</si>
  <si>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</si>
  <si>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</si>
  <si>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</si>
  <si>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</si>
  <si>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</si>
  <si>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</si>
  <si>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</si>
  <si>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</si>
  <si>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</si>
  <si>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</si>
  <si>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</si>
  <si>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</si>
  <si>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</si>
  <si>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</si>
  <si>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</si>
  <si>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</si>
  <si>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</si>
  <si>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</si>
  <si>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</si>
  <si>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</si>
  <si>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</si>
  <si>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</si>
  <si>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</si>
  <si>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</si>
  <si>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</si>
  <si>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</si>
  <si>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</si>
  <si>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</si>
  <si>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</si>
  <si>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</si>
  <si>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</si>
  <si>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</si>
  <si>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</si>
  <si>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</si>
  <si>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</si>
  <si>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</si>
  <si>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</si>
  <si>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</si>
  <si>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</si>
  <si>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</si>
  <si>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</si>
  <si>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</si>
  <si>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</si>
  <si>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</si>
  <si>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</si>
  <si>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</si>
  <si>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</si>
  <si>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</si>
  <si>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</si>
  <si>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</si>
  <si>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</si>
  <si>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</si>
  <si>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</si>
  <si>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</si>
  <si>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</si>
  <si>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</si>
  <si>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</si>
  <si>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</si>
  <si>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</si>
  <si>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</si>
  <si>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</si>
  <si>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</si>
  <si>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</si>
  <si>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</si>
  <si>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</si>
  <si>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</si>
  <si>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</si>
  <si>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</si>
  <si>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</si>
  <si>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</si>
  <si>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</si>
  <si>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</si>
  <si>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</si>
  <si>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</si>
  <si>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</si>
  <si>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</si>
  <si>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</si>
  <si>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</si>
  <si>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</si>
  <si>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</si>
  <si>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</si>
  <si>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</si>
  <si>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</si>
  <si>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</si>
  <si>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</si>
  <si>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</si>
  <si>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</si>
  <si>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</si>
  <si>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</si>
  <si>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</si>
  <si>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</si>
  <si>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</si>
  <si>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</si>
  <si>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</si>
  <si>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</si>
  <si>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</si>
  <si>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</si>
  <si>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</si>
  <si>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</si>
  <si>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</si>
  <si>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</si>
  <si>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</si>
  <si>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</si>
  <si>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</si>
  <si>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</si>
  <si>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</si>
  <si>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</si>
  <si>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</si>
  <si>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</si>
  <si>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</si>
  <si>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</si>
  <si>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</si>
  <si>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</si>
  <si>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</si>
  <si>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</si>
  <si>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</si>
  <si>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</si>
  <si>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</si>
  <si>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</si>
  <si>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</si>
  <si>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</si>
  <si>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</si>
  <si>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</si>
  <si>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</si>
  <si>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</si>
  <si>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</si>
  <si>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</si>
  <si>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</si>
  <si>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</si>
  <si>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</si>
  <si>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</si>
  <si>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</si>
  <si>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</si>
  <si>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</si>
  <si>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</si>
  <si>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</si>
  <si>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</si>
  <si>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</si>
  <si>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</si>
  <si>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</si>
  <si>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</si>
  <si>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</si>
  <si>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</si>
  <si>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</si>
  <si>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</si>
  <si>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</si>
  <si>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</si>
  <si>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</si>
  <si>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</si>
  <si>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</si>
  <si>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</si>
  <si>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</si>
  <si>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</si>
  <si>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</si>
  <si>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</si>
  <si>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</si>
  <si>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</si>
  <si>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</si>
  <si>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</si>
  <si>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</si>
  <si>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</si>
  <si>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</si>
  <si>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</si>
  <si>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</si>
  <si>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</si>
  <si>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</si>
  <si>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</si>
  <si>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</si>
  <si>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</si>
  <si>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</si>
  <si>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</si>
  <si>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</si>
  <si>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</si>
  <si>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</si>
  <si>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</si>
  <si>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</si>
  <si>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</si>
  <si>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</si>
  <si>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</si>
  <si>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</si>
  <si>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</si>
  <si>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</si>
  <si>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Исполнено на 01.06.2018г.</t>
  </si>
  <si>
    <t>Исполнено на 01.06.2017г.</t>
  </si>
  <si>
    <t xml:space="preserve"> ИСПОЛНЕНИЕ   КОНСОЛИДИРОВАННОГО БЮДЖЕТА  НА 01 июня 2018 г.</t>
  </si>
  <si>
    <t>Субсидии бюджетам муниципальных районов на поддержку региональных проектов в сфере информационных технологий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</si>
</sst>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i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i/>
      <sz val="10"/>
      <color rgb="FF0070C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0" borderId="0">
      <alignment/>
      <protection/>
    </xf>
    <xf numFmtId="0" fontId="60" fillId="0" borderId="0">
      <alignment vertical="center"/>
      <protection/>
    </xf>
    <xf numFmtId="0" fontId="59" fillId="0" borderId="0">
      <alignment/>
      <protection/>
    </xf>
    <xf numFmtId="0" fontId="6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20" borderId="0">
      <alignment/>
      <protection/>
    </xf>
    <xf numFmtId="0" fontId="61" fillId="20" borderId="0">
      <alignment vertical="center"/>
      <protection/>
    </xf>
    <xf numFmtId="0" fontId="59" fillId="0" borderId="0">
      <alignment wrapText="1"/>
      <protection/>
    </xf>
    <xf numFmtId="0" fontId="62" fillId="0" borderId="0">
      <alignment horizontal="center" vertical="center"/>
      <protection/>
    </xf>
    <xf numFmtId="0" fontId="59" fillId="0" borderId="0">
      <alignment/>
      <protection/>
    </xf>
    <xf numFmtId="0" fontId="63" fillId="0" borderId="0">
      <alignment horizontal="center" vertical="center" wrapText="1"/>
      <protection/>
    </xf>
    <xf numFmtId="0" fontId="64" fillId="0" borderId="0">
      <alignment horizontal="center" wrapText="1"/>
      <protection/>
    </xf>
    <xf numFmtId="0" fontId="61" fillId="0" borderId="0">
      <alignment vertical="center"/>
      <protection/>
    </xf>
    <xf numFmtId="0" fontId="64" fillId="0" borderId="0">
      <alignment horizontal="center"/>
      <protection/>
    </xf>
    <xf numFmtId="0" fontId="61" fillId="0" borderId="0">
      <alignment horizontal="center" vertical="center"/>
      <protection/>
    </xf>
    <xf numFmtId="0" fontId="59" fillId="0" borderId="0">
      <alignment horizontal="right"/>
      <protection/>
    </xf>
    <xf numFmtId="0" fontId="61" fillId="0" borderId="0">
      <alignment horizontal="center" vertical="center"/>
      <protection/>
    </xf>
    <xf numFmtId="0" fontId="59" fillId="20" borderId="1">
      <alignment/>
      <protection/>
    </xf>
    <xf numFmtId="0" fontId="61" fillId="0" borderId="0">
      <alignment vertical="center" wrapText="1"/>
      <protection/>
    </xf>
    <xf numFmtId="0" fontId="59" fillId="0" borderId="2">
      <alignment horizontal="center" vertical="center" wrapText="1"/>
      <protection/>
    </xf>
    <xf numFmtId="0" fontId="65" fillId="0" borderId="0">
      <alignment vertical="center"/>
      <protection/>
    </xf>
    <xf numFmtId="0" fontId="59" fillId="20" borderId="3">
      <alignment/>
      <protection/>
    </xf>
    <xf numFmtId="0" fontId="66" fillId="0" borderId="0">
      <alignment vertical="center" wrapText="1"/>
      <protection/>
    </xf>
    <xf numFmtId="49" fontId="59" fillId="0" borderId="2">
      <alignment horizontal="left" vertical="top" wrapText="1" indent="2"/>
      <protection/>
    </xf>
    <xf numFmtId="0" fontId="65" fillId="0" borderId="1">
      <alignment vertical="center"/>
      <protection/>
    </xf>
    <xf numFmtId="49" fontId="59" fillId="0" borderId="2">
      <alignment horizontal="center" vertical="top" shrinkToFit="1"/>
      <protection/>
    </xf>
    <xf numFmtId="0" fontId="65" fillId="0" borderId="2">
      <alignment horizontal="center" vertical="center" wrapText="1"/>
      <protection/>
    </xf>
    <xf numFmtId="4" fontId="59" fillId="0" borderId="2">
      <alignment horizontal="right" vertical="top" shrinkToFit="1"/>
      <protection/>
    </xf>
    <xf numFmtId="0" fontId="65" fillId="0" borderId="2">
      <alignment horizontal="center" vertical="center" wrapText="1"/>
      <protection/>
    </xf>
    <xf numFmtId="10" fontId="59" fillId="0" borderId="2">
      <alignment horizontal="right" vertical="top" shrinkToFit="1"/>
      <protection/>
    </xf>
    <xf numFmtId="0" fontId="61" fillId="20" borderId="3">
      <alignment vertical="center"/>
      <protection/>
    </xf>
    <xf numFmtId="0" fontId="59" fillId="20" borderId="3">
      <alignment shrinkToFit="1"/>
      <protection/>
    </xf>
    <xf numFmtId="49" fontId="67" fillId="0" borderId="4">
      <alignment vertical="center" wrapText="1"/>
      <protection/>
    </xf>
    <xf numFmtId="0" fontId="68" fillId="0" borderId="2">
      <alignment horizontal="left"/>
      <protection/>
    </xf>
    <xf numFmtId="0" fontId="61" fillId="20" borderId="5">
      <alignment vertical="center"/>
      <protection/>
    </xf>
    <xf numFmtId="4" fontId="68" fillId="21" borderId="2">
      <alignment horizontal="right" vertical="top" shrinkToFit="1"/>
      <protection/>
    </xf>
    <xf numFmtId="49" fontId="69" fillId="0" borderId="6">
      <alignment horizontal="left" vertical="center" wrapText="1" indent="1"/>
      <protection/>
    </xf>
    <xf numFmtId="10" fontId="68" fillId="21" borderId="2">
      <alignment horizontal="right" vertical="top" shrinkToFit="1"/>
      <protection/>
    </xf>
    <xf numFmtId="0" fontId="61" fillId="20" borderId="7">
      <alignment vertical="center"/>
      <protection/>
    </xf>
    <xf numFmtId="0" fontId="59" fillId="20" borderId="5">
      <alignment/>
      <protection/>
    </xf>
    <xf numFmtId="0" fontId="67" fillId="0" borderId="0">
      <alignment horizontal="left" vertical="center" wrapText="1"/>
      <protection/>
    </xf>
    <xf numFmtId="0" fontId="59" fillId="0" borderId="0">
      <alignment horizontal="left" wrapText="1"/>
      <protection/>
    </xf>
    <xf numFmtId="0" fontId="62" fillId="0" borderId="0">
      <alignment vertical="center"/>
      <protection/>
    </xf>
    <xf numFmtId="0" fontId="68" fillId="0" borderId="2">
      <alignment vertical="top" wrapText="1"/>
      <protection/>
    </xf>
    <xf numFmtId="0" fontId="61" fillId="0" borderId="1">
      <alignment horizontal="left" vertical="center" wrapText="1"/>
      <protection/>
    </xf>
    <xf numFmtId="4" fontId="68" fillId="22" borderId="2">
      <alignment horizontal="right" vertical="top" shrinkToFit="1"/>
      <protection/>
    </xf>
    <xf numFmtId="0" fontId="61" fillId="0" borderId="3">
      <alignment horizontal="left" vertical="center" wrapText="1"/>
      <protection/>
    </xf>
    <xf numFmtId="10" fontId="68" fillId="22" borderId="2">
      <alignment horizontal="right" vertical="top" shrinkToFit="1"/>
      <protection/>
    </xf>
    <xf numFmtId="0" fontId="61" fillId="0" borderId="5">
      <alignment vertical="center" wrapText="1"/>
      <protection/>
    </xf>
    <xf numFmtId="0" fontId="59" fillId="20" borderId="3">
      <alignment horizontal="center"/>
      <protection/>
    </xf>
    <xf numFmtId="0" fontId="65" fillId="0" borderId="8">
      <alignment horizontal="center" vertical="center" wrapText="1"/>
      <protection/>
    </xf>
    <xf numFmtId="0" fontId="59" fillId="20" borderId="3">
      <alignment horizontal="left"/>
      <protection/>
    </xf>
    <xf numFmtId="0" fontId="61" fillId="20" borderId="9">
      <alignment vertical="center"/>
      <protection/>
    </xf>
    <xf numFmtId="0" fontId="59" fillId="20" borderId="5">
      <alignment horizontal="center"/>
      <protection/>
    </xf>
    <xf numFmtId="49" fontId="67" fillId="0" borderId="10">
      <alignment horizontal="center" vertical="center" shrinkToFit="1"/>
      <protection/>
    </xf>
    <xf numFmtId="0" fontId="59" fillId="20" borderId="5">
      <alignment horizontal="left"/>
      <protection/>
    </xf>
    <xf numFmtId="49" fontId="69" fillId="0" borderId="10">
      <alignment horizontal="center" vertical="center" shrinkToFit="1"/>
      <protection/>
    </xf>
    <xf numFmtId="0" fontId="61" fillId="20" borderId="11">
      <alignment vertical="center"/>
      <protection/>
    </xf>
    <xf numFmtId="0" fontId="61" fillId="0" borderId="12">
      <alignment vertical="center"/>
      <protection/>
    </xf>
    <xf numFmtId="0" fontId="61" fillId="20" borderId="0">
      <alignment vertical="center" shrinkToFit="1"/>
      <protection/>
    </xf>
    <xf numFmtId="0" fontId="65" fillId="0" borderId="0">
      <alignment vertical="center" wrapText="1"/>
      <protection/>
    </xf>
    <xf numFmtId="1" fontId="67" fillId="0" borderId="2">
      <alignment horizontal="center" vertical="center" shrinkToFit="1"/>
      <protection/>
    </xf>
    <xf numFmtId="1" fontId="69" fillId="0" borderId="2">
      <alignment horizontal="center" vertical="center" shrinkToFit="1"/>
      <protection/>
    </xf>
    <xf numFmtId="49" fontId="65" fillId="0" borderId="0">
      <alignment vertical="center" wrapText="1"/>
      <protection/>
    </xf>
    <xf numFmtId="49" fontId="61" fillId="0" borderId="5">
      <alignment vertical="center" wrapText="1"/>
      <protection/>
    </xf>
    <xf numFmtId="49" fontId="61" fillId="0" borderId="0">
      <alignment vertical="center" wrapText="1"/>
      <protection/>
    </xf>
    <xf numFmtId="49" fontId="65" fillId="0" borderId="2">
      <alignment horizontal="center" vertical="center" wrapText="1"/>
      <protection/>
    </xf>
    <xf numFmtId="49" fontId="65" fillId="0" borderId="2">
      <alignment horizontal="center" vertical="center" wrapText="1"/>
      <protection/>
    </xf>
    <xf numFmtId="4" fontId="67" fillId="0" borderId="2">
      <alignment horizontal="right" vertical="center" shrinkToFit="1"/>
      <protection/>
    </xf>
    <xf numFmtId="4" fontId="69" fillId="0" borderId="2">
      <alignment horizontal="right" vertical="center" shrinkToFit="1"/>
      <protection/>
    </xf>
    <xf numFmtId="4" fontId="69" fillId="0" borderId="2">
      <alignment horizontal="right" vertical="center" shrinkToFit="1"/>
      <protection/>
    </xf>
    <xf numFmtId="0" fontId="61" fillId="0" borderId="5">
      <alignment vertical="center"/>
      <protection/>
    </xf>
    <xf numFmtId="0" fontId="65" fillId="0" borderId="0">
      <alignment horizontal="right" vertical="center"/>
      <protection/>
    </xf>
    <xf numFmtId="0" fontId="67" fillId="0" borderId="0">
      <alignment horizontal="left" vertical="center" wrapText="1"/>
      <protection/>
    </xf>
    <xf numFmtId="0" fontId="70" fillId="0" borderId="0">
      <alignment vertical="center"/>
      <protection/>
    </xf>
    <xf numFmtId="0" fontId="70" fillId="0" borderId="1">
      <alignment vertical="center"/>
      <protection/>
    </xf>
    <xf numFmtId="0" fontId="70" fillId="0" borderId="5">
      <alignment vertical="center"/>
      <protection/>
    </xf>
    <xf numFmtId="0" fontId="65" fillId="0" borderId="2">
      <alignment horizontal="center" vertical="center" wrapText="1"/>
      <protection/>
    </xf>
    <xf numFmtId="0" fontId="71" fillId="0" borderId="0">
      <alignment horizontal="center" vertical="center" wrapText="1"/>
      <protection/>
    </xf>
    <xf numFmtId="0" fontId="65" fillId="0" borderId="13">
      <alignment vertical="center"/>
      <protection/>
    </xf>
    <xf numFmtId="0" fontId="65" fillId="0" borderId="14">
      <alignment horizontal="right" vertical="center"/>
      <protection/>
    </xf>
    <xf numFmtId="0" fontId="67" fillId="0" borderId="14">
      <alignment horizontal="right" vertical="center"/>
      <protection/>
    </xf>
    <xf numFmtId="0" fontId="67" fillId="0" borderId="8">
      <alignment horizontal="center" vertical="center"/>
      <protection/>
    </xf>
    <xf numFmtId="49" fontId="65" fillId="0" borderId="15">
      <alignment horizontal="center" vertical="center"/>
      <protection/>
    </xf>
    <xf numFmtId="0" fontId="65" fillId="0" borderId="16">
      <alignment horizontal="center" vertical="center" shrinkToFit="1"/>
      <protection/>
    </xf>
    <xf numFmtId="1" fontId="67" fillId="0" borderId="16">
      <alignment horizontal="center" vertical="center" shrinkToFit="1"/>
      <protection/>
    </xf>
    <xf numFmtId="0" fontId="67" fillId="0" borderId="16">
      <alignment vertical="center"/>
      <protection/>
    </xf>
    <xf numFmtId="49" fontId="67" fillId="0" borderId="16">
      <alignment horizontal="center" vertical="center"/>
      <protection/>
    </xf>
    <xf numFmtId="49" fontId="67" fillId="0" borderId="17">
      <alignment horizontal="center" vertical="center"/>
      <protection/>
    </xf>
    <xf numFmtId="0" fontId="70" fillId="0" borderId="12">
      <alignment vertical="center"/>
      <protection/>
    </xf>
    <xf numFmtId="4" fontId="67" fillId="0" borderId="4">
      <alignment horizontal="right" vertical="center" shrinkToFit="1"/>
      <protection/>
    </xf>
    <xf numFmtId="4" fontId="69" fillId="0" borderId="4">
      <alignment horizontal="right" vertical="center" shrinkToFit="1"/>
      <protection/>
    </xf>
    <xf numFmtId="0" fontId="65" fillId="0" borderId="10">
      <alignment horizontal="center" vertical="center" wrapText="1"/>
      <protection/>
    </xf>
    <xf numFmtId="0" fontId="65" fillId="0" borderId="2">
      <alignment horizontal="center" vertical="center" wrapText="1"/>
      <protection/>
    </xf>
    <xf numFmtId="0" fontId="66" fillId="0" borderId="0">
      <alignment horizontal="left" vertical="center" wrapText="1"/>
      <protection/>
    </xf>
    <xf numFmtId="0" fontId="65" fillId="0" borderId="10">
      <alignment horizontal="center" vertical="center" wrapText="1"/>
      <protection/>
    </xf>
    <xf numFmtId="49" fontId="61" fillId="20" borderId="5">
      <alignment vertical="center"/>
      <protection/>
    </xf>
    <xf numFmtId="1" fontId="67" fillId="0" borderId="10">
      <alignment horizontal="center" vertical="center" shrinkToFit="1"/>
      <protection/>
    </xf>
    <xf numFmtId="0" fontId="69" fillId="0" borderId="10">
      <alignment horizontal="center" vertical="center" shrinkToFit="1"/>
      <protection/>
    </xf>
    <xf numFmtId="0" fontId="65" fillId="0" borderId="2">
      <alignment horizontal="center" vertical="center" wrapText="1"/>
      <protection/>
    </xf>
    <xf numFmtId="0" fontId="63" fillId="0" borderId="0">
      <alignment vertical="center" wrapText="1"/>
      <protection/>
    </xf>
    <xf numFmtId="49" fontId="65" fillId="0" borderId="2">
      <alignment horizontal="center" vertical="center" wrapText="1"/>
      <protection/>
    </xf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72" fillId="29" borderId="18" applyNumberFormat="0" applyAlignment="0" applyProtection="0"/>
    <xf numFmtId="0" fontId="73" fillId="30" borderId="19" applyNumberFormat="0" applyAlignment="0" applyProtection="0"/>
    <xf numFmtId="0" fontId="74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3" applyNumberFormat="0" applyFill="0" applyAlignment="0" applyProtection="0"/>
    <xf numFmtId="0" fontId="79" fillId="31" borderId="24" applyNumberFormat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4" fillId="0" borderId="26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2" fontId="89" fillId="0" borderId="27" xfId="73" applyNumberFormat="1" applyFont="1" applyFill="1" applyBorder="1" applyAlignment="1" applyProtection="1">
      <alignment vertical="center" wrapText="1"/>
      <protection/>
    </xf>
    <xf numFmtId="167" fontId="90" fillId="0" borderId="27" xfId="0" applyNumberFormat="1" applyFont="1" applyFill="1" applyBorder="1" applyAlignment="1">
      <alignment horizontal="right" vertical="center" wrapText="1"/>
    </xf>
    <xf numFmtId="167" fontId="91" fillId="0" borderId="27" xfId="0" applyNumberFormat="1" applyFont="1" applyFill="1" applyBorder="1" applyAlignment="1">
      <alignment vertical="center" wrapText="1"/>
    </xf>
    <xf numFmtId="167" fontId="10" fillId="0" borderId="27" xfId="0" applyNumberFormat="1" applyFont="1" applyFill="1" applyBorder="1" applyAlignment="1">
      <alignment vertical="center" shrinkToFit="1"/>
    </xf>
    <xf numFmtId="167" fontId="14" fillId="0" borderId="27" xfId="0" applyNumberFormat="1" applyFont="1" applyFill="1" applyBorder="1" applyAlignment="1">
      <alignment horizontal="right" vertical="center" wrapText="1"/>
    </xf>
    <xf numFmtId="167" fontId="92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 shrinkToFit="1"/>
    </xf>
    <xf numFmtId="167" fontId="11" fillId="0" borderId="27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91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9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61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167" fontId="90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" fontId="89" fillId="0" borderId="2" xfId="104" applyNumberFormat="1" applyFont="1" applyFill="1" applyAlignment="1" applyProtection="1">
      <alignment horizontal="right" vertical="center"/>
      <protection/>
    </xf>
    <xf numFmtId="0" fontId="13" fillId="0" borderId="27" xfId="0" applyFont="1" applyFill="1" applyBorder="1" applyAlignment="1">
      <alignment horizontal="left" wrapText="1"/>
    </xf>
    <xf numFmtId="4" fontId="89" fillId="0" borderId="2" xfId="107" applyNumberFormat="1" applyFont="1" applyFill="1" applyAlignment="1" applyProtection="1">
      <alignment horizontal="right" vertical="center" shrinkToFit="1"/>
      <protection/>
    </xf>
    <xf numFmtId="4" fontId="89" fillId="0" borderId="28" xfId="107" applyNumberFormat="1" applyFont="1" applyFill="1" applyBorder="1" applyAlignment="1" applyProtection="1">
      <alignment horizontal="right" vertical="center" shrinkToFit="1"/>
      <protection/>
    </xf>
    <xf numFmtId="4" fontId="89" fillId="0" borderId="27" xfId="107" applyNumberFormat="1" applyFont="1" applyFill="1" applyBorder="1" applyProtection="1">
      <alignment horizontal="right" vertical="center" shrinkToFit="1"/>
      <protection/>
    </xf>
    <xf numFmtId="4" fontId="89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0" fontId="13" fillId="0" borderId="27" xfId="163" applyFont="1" applyFill="1" applyBorder="1" applyAlignment="1">
      <alignment horizontal="left" vertical="top" wrapText="1"/>
      <protection/>
    </xf>
    <xf numFmtId="2" fontId="89" fillId="0" borderId="27" xfId="73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4" fontId="89" fillId="0" borderId="30" xfId="107" applyNumberFormat="1" applyFont="1" applyFill="1" applyBorder="1" applyAlignment="1" applyProtection="1">
      <alignment horizontal="right" vertical="center" shrinkToFit="1"/>
      <protection/>
    </xf>
    <xf numFmtId="0" fontId="90" fillId="0" borderId="27" xfId="0" applyFont="1" applyFill="1" applyBorder="1" applyAlignment="1">
      <alignment horizontal="left" vertical="center" wrapText="1"/>
    </xf>
    <xf numFmtId="49" fontId="89" fillId="0" borderId="27" xfId="74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90" fillId="0" borderId="27" xfId="0" applyFont="1" applyFill="1" applyBorder="1" applyAlignment="1">
      <alignment/>
    </xf>
    <xf numFmtId="0" fontId="90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vertical="center" wrapText="1"/>
    </xf>
    <xf numFmtId="49" fontId="90" fillId="0" borderId="27" xfId="0" applyNumberFormat="1" applyFont="1" applyFill="1" applyBorder="1" applyAlignment="1">
      <alignment horizontal="left" vertical="center" wrapText="1"/>
    </xf>
    <xf numFmtId="0" fontId="92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vertical="top" wrapText="1"/>
    </xf>
    <xf numFmtId="49" fontId="89" fillId="0" borderId="27" xfId="74" applyNumberFormat="1" applyFont="1" applyFill="1" applyBorder="1" applyAlignment="1" applyProtection="1">
      <alignment horizontal="center" vertical="center" wrapText="1"/>
      <protection/>
    </xf>
    <xf numFmtId="49" fontId="90" fillId="0" borderId="27" xfId="0" applyNumberFormat="1" applyFont="1" applyFill="1" applyBorder="1" applyAlignment="1">
      <alignment horizontal="center" vertical="center" wrapText="1"/>
    </xf>
    <xf numFmtId="4" fontId="89" fillId="0" borderId="30" xfId="107" applyNumberFormat="1" applyFont="1" applyFill="1" applyBorder="1" applyProtection="1">
      <alignment horizontal="right" vertical="center" shrinkToFit="1"/>
      <protection/>
    </xf>
    <xf numFmtId="4" fontId="89" fillId="0" borderId="32" xfId="107" applyNumberFormat="1" applyFont="1" applyFill="1" applyBorder="1" applyProtection="1">
      <alignment horizontal="right" vertical="center" shrinkToFit="1"/>
      <protection/>
    </xf>
    <xf numFmtId="4" fontId="89" fillId="0" borderId="33" xfId="107" applyNumberFormat="1" applyFont="1" applyFill="1" applyBorder="1" applyProtection="1">
      <alignment horizontal="right" vertical="center" shrinkToFit="1"/>
      <protection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3" fillId="0" borderId="27" xfId="163" applyNumberFormat="1" applyFont="1" applyFill="1" applyBorder="1" applyAlignment="1">
      <alignment horizontal="center" vertical="center" wrapText="1"/>
      <protection/>
    </xf>
    <xf numFmtId="49" fontId="89" fillId="0" borderId="27" xfId="73" applyNumberFormat="1" applyFont="1" applyFill="1" applyBorder="1" applyAlignment="1" applyProtection="1">
      <alignment horizontal="center" vertical="center" wrapText="1"/>
      <protection/>
    </xf>
    <xf numFmtId="49" fontId="90" fillId="0" borderId="27" xfId="0" applyNumberFormat="1" applyFont="1" applyFill="1" applyBorder="1" applyAlignment="1">
      <alignment horizontal="center" vertical="center"/>
    </xf>
    <xf numFmtId="49" fontId="92" fillId="0" borderId="2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17" fillId="33" borderId="27" xfId="0" applyNumberFormat="1" applyFont="1" applyFill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89" fillId="0" borderId="30" xfId="83" applyNumberFormat="1" applyFont="1" applyFill="1" applyBorder="1" applyAlignment="1" applyProtection="1">
      <alignment vertical="center" shrinkToFit="1"/>
      <protection/>
    </xf>
    <xf numFmtId="167" fontId="10" fillId="0" borderId="33" xfId="0" applyNumberFormat="1" applyFont="1" applyFill="1" applyBorder="1" applyAlignment="1">
      <alignment vertical="center"/>
    </xf>
    <xf numFmtId="167" fontId="12" fillId="0" borderId="33" xfId="0" applyNumberFormat="1" applyFont="1" applyFill="1" applyBorder="1" applyAlignment="1">
      <alignment horizontal="right" vertical="center"/>
    </xf>
    <xf numFmtId="167" fontId="12" fillId="0" borderId="33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wrapText="1"/>
    </xf>
    <xf numFmtId="0" fontId="19" fillId="0" borderId="0" xfId="0" applyFont="1" applyFill="1" applyAlignment="1">
      <alignment/>
    </xf>
    <xf numFmtId="2" fontId="90" fillId="0" borderId="27" xfId="0" applyNumberFormat="1" applyFont="1" applyFill="1" applyBorder="1" applyAlignment="1">
      <alignment horizontal="left" wrapText="1"/>
    </xf>
    <xf numFmtId="167" fontId="20" fillId="0" borderId="27" xfId="0" applyNumberFormat="1" applyFont="1" applyFill="1" applyBorder="1" applyAlignment="1">
      <alignment vertical="center"/>
    </xf>
    <xf numFmtId="0" fontId="90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" fontId="93" fillId="0" borderId="30" xfId="83" applyNumberFormat="1" applyFont="1" applyFill="1" applyBorder="1" applyAlignment="1" applyProtection="1">
      <alignment horizontal="right" vertical="center" shrinkToFit="1"/>
      <protection/>
    </xf>
    <xf numFmtId="4" fontId="93" fillId="0" borderId="2" xfId="83" applyNumberFormat="1" applyFont="1" applyFill="1" applyAlignment="1" applyProtection="1">
      <alignment horizontal="right" vertical="center" shrinkToFit="1"/>
      <protection/>
    </xf>
    <xf numFmtId="4" fontId="89" fillId="0" borderId="30" xfId="83" applyNumberFormat="1" applyFont="1" applyFill="1" applyBorder="1" applyAlignment="1" applyProtection="1">
      <alignment horizontal="right" vertical="center" shrinkToFit="1"/>
      <protection/>
    </xf>
    <xf numFmtId="167" fontId="11" fillId="0" borderId="0" xfId="0" applyNumberFormat="1" applyFont="1" applyFill="1" applyAlignment="1">
      <alignment horizontal="center"/>
    </xf>
    <xf numFmtId="167" fontId="12" fillId="0" borderId="27" xfId="0" applyNumberFormat="1" applyFont="1" applyFill="1" applyBorder="1" applyAlignment="1">
      <alignment/>
    </xf>
    <xf numFmtId="167" fontId="10" fillId="0" borderId="35" xfId="0" applyNumberFormat="1" applyFont="1" applyFill="1" applyBorder="1" applyAlignment="1">
      <alignment vertical="center" wrapText="1"/>
    </xf>
    <xf numFmtId="167" fontId="14" fillId="0" borderId="27" xfId="0" applyNumberFormat="1" applyFont="1" applyFill="1" applyBorder="1" applyAlignment="1">
      <alignment vertical="center" wrapText="1"/>
    </xf>
    <xf numFmtId="167" fontId="16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167" fontId="12" fillId="38" borderId="27" xfId="0" applyNumberFormat="1" applyFont="1" applyFill="1" applyBorder="1" applyAlignment="1">
      <alignment horizontal="left" vertical="center"/>
    </xf>
    <xf numFmtId="49" fontId="12" fillId="38" borderId="27" xfId="0" applyNumberFormat="1" applyFont="1" applyFill="1" applyBorder="1" applyAlignment="1">
      <alignment horizontal="center" vertical="center"/>
    </xf>
    <xf numFmtId="167" fontId="12" fillId="38" borderId="27" xfId="0" applyNumberFormat="1" applyFont="1" applyFill="1" applyBorder="1" applyAlignment="1">
      <alignment vertical="center"/>
    </xf>
    <xf numFmtId="0" fontId="5" fillId="38" borderId="0" xfId="0" applyFont="1" applyFill="1" applyAlignment="1">
      <alignment/>
    </xf>
    <xf numFmtId="167" fontId="12" fillId="38" borderId="27" xfId="0" applyNumberFormat="1" applyFont="1" applyFill="1" applyBorder="1" applyAlignment="1">
      <alignment horizontal="left" vertical="center" wrapText="1"/>
    </xf>
    <xf numFmtId="49" fontId="12" fillId="38" borderId="27" xfId="0" applyNumberFormat="1" applyFont="1" applyFill="1" applyBorder="1" applyAlignment="1">
      <alignment horizontal="center" vertical="center" wrapText="1"/>
    </xf>
    <xf numFmtId="167" fontId="12" fillId="38" borderId="27" xfId="0" applyNumberFormat="1" applyFont="1" applyFill="1" applyBorder="1" applyAlignment="1">
      <alignment horizontal="right" vertical="center"/>
    </xf>
    <xf numFmtId="0" fontId="12" fillId="38" borderId="27" xfId="0" applyFont="1" applyFill="1" applyBorder="1" applyAlignment="1">
      <alignment horizontal="left" wrapText="1"/>
    </xf>
    <xf numFmtId="0" fontId="5" fillId="38" borderId="0" xfId="0" applyFont="1" applyFill="1" applyAlignment="1">
      <alignment horizontal="center" vertical="center"/>
    </xf>
    <xf numFmtId="2" fontId="94" fillId="0" borderId="27" xfId="73" applyNumberFormat="1" applyFont="1" applyFill="1" applyBorder="1" applyAlignment="1" applyProtection="1">
      <alignment vertical="center" wrapText="1"/>
      <protection/>
    </xf>
    <xf numFmtId="49" fontId="14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zoomScalePageLayoutView="0" workbookViewId="0" topLeftCell="A1">
      <selection activeCell="C79" sqref="C79"/>
    </sheetView>
  </sheetViews>
  <sheetFormatPr defaultColWidth="9.00390625" defaultRowHeight="12.75"/>
  <cols>
    <col min="1" max="1" width="72.875" style="41" customWidth="1"/>
    <col min="2" max="2" width="25.875" style="99" hidden="1" customWidth="1"/>
    <col min="3" max="3" width="16.625" style="3" customWidth="1"/>
    <col min="4" max="4" width="17.125" style="50" customWidth="1"/>
    <col min="5" max="5" width="15.75390625" style="131" customWidth="1"/>
    <col min="6" max="6" width="10.375" style="42" customWidth="1"/>
    <col min="7" max="7" width="12.625" style="42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43" t="s">
        <v>252</v>
      </c>
      <c r="B1" s="143"/>
      <c r="C1" s="143"/>
      <c r="D1" s="143"/>
      <c r="E1" s="143"/>
      <c r="F1" s="143"/>
      <c r="G1" s="143"/>
    </row>
    <row r="2" spans="1:7" ht="12" customHeight="1">
      <c r="A2" s="14"/>
      <c r="B2" s="85"/>
      <c r="C2" s="10"/>
      <c r="D2" s="43"/>
      <c r="E2" s="126"/>
      <c r="F2" s="144" t="s">
        <v>123</v>
      </c>
      <c r="G2" s="144"/>
    </row>
    <row r="3" spans="1:7" ht="41.25" customHeight="1">
      <c r="A3" s="15" t="s">
        <v>0</v>
      </c>
      <c r="B3" s="86" t="s">
        <v>175</v>
      </c>
      <c r="C3" s="16" t="s">
        <v>232</v>
      </c>
      <c r="D3" s="16" t="s">
        <v>250</v>
      </c>
      <c r="E3" s="16" t="s">
        <v>251</v>
      </c>
      <c r="F3" s="16" t="s">
        <v>14</v>
      </c>
      <c r="G3" s="16" t="s">
        <v>174</v>
      </c>
    </row>
    <row r="4" spans="1:7" s="135" customFormat="1" ht="18.75" customHeight="1">
      <c r="A4" s="132" t="s">
        <v>12</v>
      </c>
      <c r="B4" s="133"/>
      <c r="C4" s="134">
        <f>C5+C30</f>
        <v>111530187</v>
      </c>
      <c r="D4" s="134">
        <f>D5+D30</f>
        <v>39905834.1</v>
      </c>
      <c r="E4" s="134">
        <f>E5+E30</f>
        <v>37682926.1</v>
      </c>
      <c r="F4" s="134">
        <f>D4/C4*100</f>
        <v>35.780298745486725</v>
      </c>
      <c r="G4" s="134">
        <f>D4/E4*100</f>
        <v>105.89897927273752</v>
      </c>
    </row>
    <row r="5" spans="1:7" s="7" customFormat="1" ht="17.25" customHeight="1">
      <c r="A5" s="56" t="s">
        <v>8</v>
      </c>
      <c r="B5" s="87"/>
      <c r="C5" s="19">
        <f>C6+C9+C14+C18+C22+C24</f>
        <v>98741490</v>
      </c>
      <c r="D5" s="19">
        <f>D6+D9+D14+D18+D22+D24</f>
        <v>36483501.95</v>
      </c>
      <c r="E5" s="19">
        <f>E6+E9+E14+E18+E22+E24</f>
        <v>34937468.25</v>
      </c>
      <c r="F5" s="19">
        <f aca="true" t="shared" si="0" ref="F5:F58">D5/C5*100</f>
        <v>36.9485025494349</v>
      </c>
      <c r="G5" s="19">
        <f aca="true" t="shared" si="1" ref="G5:G57">D5/E5*100</f>
        <v>104.42514520209976</v>
      </c>
    </row>
    <row r="6" spans="1:7" s="7" customFormat="1" ht="16.5" customHeight="1">
      <c r="A6" s="56" t="s">
        <v>13</v>
      </c>
      <c r="B6" s="87"/>
      <c r="C6" s="19">
        <f>C7</f>
        <v>60710040</v>
      </c>
      <c r="D6" s="19">
        <f>D7</f>
        <v>20221111.46</v>
      </c>
      <c r="E6" s="19">
        <f>E7</f>
        <v>20255433.57</v>
      </c>
      <c r="F6" s="19">
        <f t="shared" si="0"/>
        <v>33.30768923888042</v>
      </c>
      <c r="G6" s="19">
        <f t="shared" si="1"/>
        <v>99.83055356538587</v>
      </c>
    </row>
    <row r="7" spans="1:8" s="1" customFormat="1" ht="15" customHeight="1">
      <c r="A7" s="57" t="s">
        <v>1</v>
      </c>
      <c r="B7" s="88" t="s">
        <v>176</v>
      </c>
      <c r="C7" s="21">
        <v>60710040</v>
      </c>
      <c r="D7" s="58">
        <v>20221111.46</v>
      </c>
      <c r="E7" s="21">
        <v>20255433.57</v>
      </c>
      <c r="F7" s="19">
        <f t="shared" si="0"/>
        <v>33.30768923888042</v>
      </c>
      <c r="G7" s="19">
        <f t="shared" si="1"/>
        <v>99.83055356538587</v>
      </c>
      <c r="H7" s="8"/>
    </row>
    <row r="8" spans="1:8" s="1" customFormat="1" ht="15" customHeight="1">
      <c r="A8" s="57" t="s">
        <v>88</v>
      </c>
      <c r="B8" s="88"/>
      <c r="C8" s="20">
        <f>C7*49.5/64.5</f>
        <v>46591426.04651163</v>
      </c>
      <c r="D8" s="20">
        <f>D7*49.5/64.5</f>
        <v>15518527.399534885</v>
      </c>
      <c r="E8" s="21">
        <v>15544429.39</v>
      </c>
      <c r="F8" s="19">
        <f t="shared" si="0"/>
        <v>33.30768923888042</v>
      </c>
      <c r="G8" s="19">
        <f t="shared" si="1"/>
        <v>99.83336802004595</v>
      </c>
      <c r="H8" s="8"/>
    </row>
    <row r="9" spans="1:8" s="7" customFormat="1" ht="24.75" customHeight="1">
      <c r="A9" s="52" t="s">
        <v>90</v>
      </c>
      <c r="B9" s="89"/>
      <c r="C9" s="19">
        <f>C10+C11+C12+C13</f>
        <v>6107750</v>
      </c>
      <c r="D9" s="19">
        <f>D10+D11+D12+D13</f>
        <v>2448519.7300000004</v>
      </c>
      <c r="E9" s="19">
        <f>E10+E11+E12+E13</f>
        <v>2319550.88</v>
      </c>
      <c r="F9" s="19">
        <f t="shared" si="0"/>
        <v>40.08873529532153</v>
      </c>
      <c r="G9" s="19">
        <f t="shared" si="1"/>
        <v>105.56007850968116</v>
      </c>
      <c r="H9" s="11"/>
    </row>
    <row r="10" spans="1:8" s="1" customFormat="1" ht="42.75" customHeight="1">
      <c r="A10" s="59" t="s">
        <v>91</v>
      </c>
      <c r="B10" s="90" t="s">
        <v>177</v>
      </c>
      <c r="C10" s="82">
        <v>2412564</v>
      </c>
      <c r="D10" s="60">
        <v>1057140.62</v>
      </c>
      <c r="E10" s="21">
        <v>910136.53</v>
      </c>
      <c r="F10" s="19">
        <f t="shared" si="0"/>
        <v>43.81813788152356</v>
      </c>
      <c r="G10" s="19">
        <f t="shared" si="1"/>
        <v>116.15187229107265</v>
      </c>
      <c r="H10" s="8"/>
    </row>
    <row r="11" spans="1:8" s="1" customFormat="1" ht="54.75" customHeight="1">
      <c r="A11" s="59" t="s">
        <v>92</v>
      </c>
      <c r="B11" s="90" t="s">
        <v>178</v>
      </c>
      <c r="C11" s="82">
        <v>24429</v>
      </c>
      <c r="D11" s="60">
        <v>7875.12</v>
      </c>
      <c r="E11" s="21">
        <v>9777.93</v>
      </c>
      <c r="F11" s="19">
        <f t="shared" si="0"/>
        <v>32.23676777600393</v>
      </c>
      <c r="G11" s="19">
        <f t="shared" si="1"/>
        <v>80.53974614258846</v>
      </c>
      <c r="H11" s="8"/>
    </row>
    <row r="12" spans="1:8" s="1" customFormat="1" ht="42" customHeight="1">
      <c r="A12" s="59" t="s">
        <v>93</v>
      </c>
      <c r="B12" s="90" t="s">
        <v>179</v>
      </c>
      <c r="C12" s="83">
        <v>3670757</v>
      </c>
      <c r="D12" s="61">
        <v>1602386.66</v>
      </c>
      <c r="E12" s="21">
        <v>1573657.4</v>
      </c>
      <c r="F12" s="19">
        <f t="shared" si="0"/>
        <v>43.65275772817432</v>
      </c>
      <c r="G12" s="19">
        <f t="shared" si="1"/>
        <v>101.82563625348186</v>
      </c>
      <c r="H12" s="8"/>
    </row>
    <row r="13" spans="1:8" s="1" customFormat="1" ht="43.5" customHeight="1">
      <c r="A13" s="59" t="s">
        <v>94</v>
      </c>
      <c r="B13" s="90" t="s">
        <v>180</v>
      </c>
      <c r="C13" s="84">
        <v>0</v>
      </c>
      <c r="D13" s="63">
        <v>-218882.67</v>
      </c>
      <c r="E13" s="21">
        <v>-174020.98</v>
      </c>
      <c r="F13" s="19"/>
      <c r="G13" s="19">
        <f t="shared" si="1"/>
        <v>125.77947210732867</v>
      </c>
      <c r="H13" s="8"/>
    </row>
    <row r="14" spans="1:7" s="7" customFormat="1" ht="17.25" customHeight="1">
      <c r="A14" s="56" t="s">
        <v>2</v>
      </c>
      <c r="B14" s="87"/>
      <c r="C14" s="19">
        <f>C15+C16+C17</f>
        <v>16739000</v>
      </c>
      <c r="D14" s="19">
        <f>D15+D16+D17</f>
        <v>10841665.18</v>
      </c>
      <c r="E14" s="19">
        <f>E15+E16+E17</f>
        <v>9672323.42</v>
      </c>
      <c r="F14" s="19">
        <f t="shared" si="0"/>
        <v>64.76889407969412</v>
      </c>
      <c r="G14" s="19">
        <f t="shared" si="1"/>
        <v>112.08956430863432</v>
      </c>
    </row>
    <row r="15" spans="1:7" s="1" customFormat="1" ht="15.75" customHeight="1">
      <c r="A15" s="64" t="s">
        <v>6</v>
      </c>
      <c r="B15" s="91" t="s">
        <v>186</v>
      </c>
      <c r="C15" s="22">
        <v>12990000</v>
      </c>
      <c r="D15" s="65">
        <v>6475823.97</v>
      </c>
      <c r="E15" s="24">
        <v>6472702.33</v>
      </c>
      <c r="F15" s="19">
        <f t="shared" si="0"/>
        <v>49.85237852193995</v>
      </c>
      <c r="G15" s="19">
        <f t="shared" si="1"/>
        <v>100.0482277701159</v>
      </c>
    </row>
    <row r="16" spans="1:7" s="1" customFormat="1" ht="15.75" customHeight="1">
      <c r="A16" s="64" t="s">
        <v>3</v>
      </c>
      <c r="B16" s="91" t="s">
        <v>182</v>
      </c>
      <c r="C16" s="22">
        <v>3629000</v>
      </c>
      <c r="D16" s="63">
        <v>4335899.06</v>
      </c>
      <c r="E16" s="24">
        <v>3116481.85</v>
      </c>
      <c r="F16" s="19">
        <f t="shared" si="0"/>
        <v>119.47916946817303</v>
      </c>
      <c r="G16" s="19">
        <f t="shared" si="1"/>
        <v>139.12800615219368</v>
      </c>
    </row>
    <row r="17" spans="1:7" s="1" customFormat="1" ht="15.75" customHeight="1">
      <c r="A17" s="64" t="s">
        <v>58</v>
      </c>
      <c r="B17" s="91" t="s">
        <v>185</v>
      </c>
      <c r="C17" s="22">
        <v>120000</v>
      </c>
      <c r="D17" s="63">
        <v>29942.15</v>
      </c>
      <c r="E17" s="24">
        <v>83139.24</v>
      </c>
      <c r="F17" s="19">
        <f t="shared" si="0"/>
        <v>24.95179166666667</v>
      </c>
      <c r="G17" s="19">
        <f t="shared" si="1"/>
        <v>36.01446200374215</v>
      </c>
    </row>
    <row r="18" spans="1:7" s="7" customFormat="1" ht="18.75" customHeight="1">
      <c r="A18" s="66" t="s">
        <v>10</v>
      </c>
      <c r="B18" s="89"/>
      <c r="C18" s="23">
        <f>C20+C19+C21</f>
        <v>12999700</v>
      </c>
      <c r="D18" s="23">
        <f>D20+D19+D21</f>
        <v>2112766.69</v>
      </c>
      <c r="E18" s="127">
        <f>E20+E19+E21</f>
        <v>1887808.49</v>
      </c>
      <c r="F18" s="19">
        <f t="shared" si="0"/>
        <v>16.25242651753502</v>
      </c>
      <c r="G18" s="19">
        <f t="shared" si="1"/>
        <v>111.91636763960098</v>
      </c>
    </row>
    <row r="19" spans="1:7" s="1" customFormat="1" ht="15.75" customHeight="1">
      <c r="A19" s="64" t="s">
        <v>21</v>
      </c>
      <c r="B19" s="91" t="s">
        <v>181</v>
      </c>
      <c r="C19" s="24">
        <v>2278200</v>
      </c>
      <c r="D19" s="63">
        <v>87953.85</v>
      </c>
      <c r="E19" s="24">
        <v>158780.18</v>
      </c>
      <c r="F19" s="19">
        <f t="shared" si="0"/>
        <v>3.8606728996576245</v>
      </c>
      <c r="G19" s="19">
        <f t="shared" si="1"/>
        <v>55.39346913449778</v>
      </c>
    </row>
    <row r="20" spans="1:7" s="6" customFormat="1" ht="12.75">
      <c r="A20" s="67" t="s">
        <v>95</v>
      </c>
      <c r="B20" s="92" t="s">
        <v>184</v>
      </c>
      <c r="C20" s="25">
        <v>1724500</v>
      </c>
      <c r="D20" s="65">
        <v>198257.35</v>
      </c>
      <c r="E20" s="25">
        <v>227975.28</v>
      </c>
      <c r="F20" s="19">
        <f t="shared" si="0"/>
        <v>11.49651203247318</v>
      </c>
      <c r="G20" s="19">
        <f t="shared" si="1"/>
        <v>86.96440684270681</v>
      </c>
    </row>
    <row r="21" spans="1:7" s="1" customFormat="1" ht="15.75" customHeight="1">
      <c r="A21" s="64" t="s">
        <v>11</v>
      </c>
      <c r="B21" s="91" t="s">
        <v>183</v>
      </c>
      <c r="C21" s="24">
        <v>8997000</v>
      </c>
      <c r="D21" s="65">
        <v>1826555.49</v>
      </c>
      <c r="E21" s="24">
        <v>1501053.03</v>
      </c>
      <c r="F21" s="19">
        <f t="shared" si="0"/>
        <v>20.301828276092028</v>
      </c>
      <c r="G21" s="19">
        <f t="shared" si="1"/>
        <v>121.68494073790316</v>
      </c>
    </row>
    <row r="22" spans="1:7" s="7" customFormat="1" ht="25.5">
      <c r="A22" s="66" t="s">
        <v>7</v>
      </c>
      <c r="B22" s="89"/>
      <c r="C22" s="27">
        <f>C23</f>
        <v>215000</v>
      </c>
      <c r="D22" s="26">
        <f>D23</f>
        <v>121035.99</v>
      </c>
      <c r="E22" s="27">
        <f>E23</f>
        <v>57492.05</v>
      </c>
      <c r="F22" s="19">
        <f t="shared" si="0"/>
        <v>56.29580930232558</v>
      </c>
      <c r="G22" s="19">
        <f t="shared" si="1"/>
        <v>210.52648148744044</v>
      </c>
    </row>
    <row r="23" spans="1:7" s="1" customFormat="1" ht="12.75">
      <c r="A23" s="64" t="s">
        <v>4</v>
      </c>
      <c r="B23" s="91" t="s">
        <v>187</v>
      </c>
      <c r="C23" s="24">
        <v>215000</v>
      </c>
      <c r="D23" s="63">
        <v>121035.99</v>
      </c>
      <c r="E23" s="24">
        <v>57492.05</v>
      </c>
      <c r="F23" s="19">
        <f t="shared" si="0"/>
        <v>56.29580930232558</v>
      </c>
      <c r="G23" s="19">
        <f t="shared" si="1"/>
        <v>210.52648148744044</v>
      </c>
    </row>
    <row r="24" spans="1:7" s="7" customFormat="1" ht="15" customHeight="1">
      <c r="A24" s="66" t="s">
        <v>15</v>
      </c>
      <c r="B24" s="89"/>
      <c r="C24" s="19">
        <f>C25+C26+C28+C29</f>
        <v>1970000</v>
      </c>
      <c r="D24" s="19">
        <f>D25+D26+D28+D29+D27</f>
        <v>738402.9</v>
      </c>
      <c r="E24" s="19">
        <f>E25+E26+E28+E29+E27</f>
        <v>744859.8400000001</v>
      </c>
      <c r="F24" s="19">
        <f>D24/C24*100</f>
        <v>37.4823807106599</v>
      </c>
      <c r="G24" s="19">
        <f t="shared" si="1"/>
        <v>99.13313355704611</v>
      </c>
    </row>
    <row r="25" spans="1:7" s="1" customFormat="1" ht="30.75" customHeight="1">
      <c r="A25" s="64" t="s">
        <v>59</v>
      </c>
      <c r="B25" s="91" t="s">
        <v>188</v>
      </c>
      <c r="C25" s="24">
        <v>1310000</v>
      </c>
      <c r="D25" s="63">
        <v>481793.4</v>
      </c>
      <c r="E25" s="24">
        <v>406305.34</v>
      </c>
      <c r="F25" s="19">
        <f t="shared" si="0"/>
        <v>36.77812213740459</v>
      </c>
      <c r="G25" s="19">
        <f t="shared" si="1"/>
        <v>118.5791454279188</v>
      </c>
    </row>
    <row r="26" spans="1:7" s="1" customFormat="1" ht="40.5" customHeight="1">
      <c r="A26" s="64" t="s">
        <v>127</v>
      </c>
      <c r="B26" s="91" t="s">
        <v>189</v>
      </c>
      <c r="C26" s="24">
        <v>40000</v>
      </c>
      <c r="D26" s="22">
        <v>8875</v>
      </c>
      <c r="E26" s="24">
        <v>22625</v>
      </c>
      <c r="F26" s="19">
        <f t="shared" si="0"/>
        <v>22.1875</v>
      </c>
      <c r="G26" s="19">
        <f t="shared" si="1"/>
        <v>39.226519337016576</v>
      </c>
    </row>
    <row r="27" spans="1:7" s="1" customFormat="1" ht="40.5" customHeight="1">
      <c r="A27" s="64" t="s">
        <v>242</v>
      </c>
      <c r="B27" s="91"/>
      <c r="C27" s="24">
        <v>0</v>
      </c>
      <c r="D27" s="22">
        <v>3000</v>
      </c>
      <c r="E27" s="24">
        <v>800</v>
      </c>
      <c r="F27" s="19"/>
      <c r="G27" s="19">
        <f t="shared" si="1"/>
        <v>375</v>
      </c>
    </row>
    <row r="28" spans="1:7" s="1" customFormat="1" ht="12.75" customHeight="1">
      <c r="A28" s="64" t="s">
        <v>109</v>
      </c>
      <c r="B28" s="91"/>
      <c r="C28" s="24">
        <v>595000</v>
      </c>
      <c r="D28" s="22">
        <v>244734.5</v>
      </c>
      <c r="E28" s="24">
        <v>290129.5</v>
      </c>
      <c r="F28" s="19">
        <f t="shared" si="0"/>
        <v>41.131848739495794</v>
      </c>
      <c r="G28" s="19">
        <f t="shared" si="1"/>
        <v>84.35353867841773</v>
      </c>
    </row>
    <row r="29" spans="1:7" s="1" customFormat="1" ht="15" customHeight="1">
      <c r="A29" s="64" t="s">
        <v>73</v>
      </c>
      <c r="B29" s="91" t="s">
        <v>190</v>
      </c>
      <c r="C29" s="24">
        <v>25000</v>
      </c>
      <c r="D29" s="22">
        <v>0</v>
      </c>
      <c r="E29" s="24">
        <v>25000</v>
      </c>
      <c r="F29" s="19">
        <f t="shared" si="0"/>
        <v>0</v>
      </c>
      <c r="G29" s="19">
        <f t="shared" si="1"/>
        <v>0</v>
      </c>
    </row>
    <row r="30" spans="1:7" s="7" customFormat="1" ht="16.5" customHeight="1">
      <c r="A30" s="66" t="s">
        <v>9</v>
      </c>
      <c r="B30" s="89"/>
      <c r="C30" s="19">
        <f>C31+C39+C46+C51+C57+C58+C60+C62</f>
        <v>12788697</v>
      </c>
      <c r="D30" s="19">
        <f>D31+D39+D46+D51+D57+D58</f>
        <v>3422332.15</v>
      </c>
      <c r="E30" s="19">
        <f>E31+E39+E46+E51+E57+E58+E60+E62</f>
        <v>2745457.85</v>
      </c>
      <c r="F30" s="19">
        <f t="shared" si="0"/>
        <v>26.76060078677288</v>
      </c>
      <c r="G30" s="19">
        <f t="shared" si="1"/>
        <v>124.65433224553055</v>
      </c>
    </row>
    <row r="31" spans="1:7" s="7" customFormat="1" ht="28.5" customHeight="1">
      <c r="A31" s="66" t="s">
        <v>192</v>
      </c>
      <c r="B31" s="89" t="s">
        <v>193</v>
      </c>
      <c r="C31" s="27">
        <f>C32+C33+C34+C35+C36+C37+C38</f>
        <v>4230608</v>
      </c>
      <c r="D31" s="27">
        <f>D32+D33+D34+D35+D36+D37+D38</f>
        <v>1170042.22</v>
      </c>
      <c r="E31" s="27">
        <f>E32+E33+E34+E35+E36+E38+E37</f>
        <v>1155658.28</v>
      </c>
      <c r="F31" s="19">
        <f t="shared" si="0"/>
        <v>27.656597349600816</v>
      </c>
      <c r="G31" s="19">
        <f t="shared" si="1"/>
        <v>101.24465339356196</v>
      </c>
    </row>
    <row r="32" spans="1:7" s="1" customFormat="1" ht="38.25">
      <c r="A32" s="29" t="s">
        <v>173</v>
      </c>
      <c r="B32" s="91" t="s">
        <v>191</v>
      </c>
      <c r="C32" s="24">
        <v>20000</v>
      </c>
      <c r="D32" s="22">
        <v>23452.88</v>
      </c>
      <c r="E32" s="24">
        <v>20000</v>
      </c>
      <c r="F32" s="19">
        <f t="shared" si="0"/>
        <v>117.2644</v>
      </c>
      <c r="G32" s="19">
        <f t="shared" si="1"/>
        <v>117.2644</v>
      </c>
    </row>
    <row r="33" spans="1:7" s="1" customFormat="1" ht="60.75" customHeight="1">
      <c r="A33" s="29" t="s">
        <v>160</v>
      </c>
      <c r="B33" s="91" t="s">
        <v>194</v>
      </c>
      <c r="C33" s="82">
        <v>3275000</v>
      </c>
      <c r="D33" s="60">
        <v>756708.99</v>
      </c>
      <c r="E33" s="24">
        <v>756775.32</v>
      </c>
      <c r="F33" s="19">
        <f t="shared" si="0"/>
        <v>23.105618015267176</v>
      </c>
      <c r="G33" s="19">
        <f t="shared" si="1"/>
        <v>99.99123517928678</v>
      </c>
    </row>
    <row r="34" spans="1:7" s="1" customFormat="1" ht="51.75" customHeight="1">
      <c r="A34" s="29" t="s">
        <v>71</v>
      </c>
      <c r="B34" s="91" t="s">
        <v>195</v>
      </c>
      <c r="C34" s="82">
        <v>34590</v>
      </c>
      <c r="D34" s="60">
        <v>0</v>
      </c>
      <c r="E34" s="22">
        <v>80510</v>
      </c>
      <c r="F34" s="19">
        <f t="shared" si="0"/>
        <v>0</v>
      </c>
      <c r="G34" s="19">
        <f t="shared" si="1"/>
        <v>0</v>
      </c>
    </row>
    <row r="35" spans="1:7" s="1" customFormat="1" ht="51.75" customHeight="1">
      <c r="A35" s="100" t="s">
        <v>104</v>
      </c>
      <c r="B35" s="101" t="s">
        <v>218</v>
      </c>
      <c r="C35" s="82">
        <v>581107</v>
      </c>
      <c r="D35" s="60">
        <v>308294.84</v>
      </c>
      <c r="E35" s="22">
        <v>201904.47</v>
      </c>
      <c r="F35" s="19">
        <f t="shared" si="0"/>
        <v>53.053024658109436</v>
      </c>
      <c r="G35" s="19">
        <f t="shared" si="1"/>
        <v>152.69341981383573</v>
      </c>
    </row>
    <row r="36" spans="1:7" s="1" customFormat="1" ht="47.25" customHeight="1">
      <c r="A36" s="29" t="s">
        <v>60</v>
      </c>
      <c r="B36" s="91" t="s">
        <v>196</v>
      </c>
      <c r="C36" s="83">
        <v>77900</v>
      </c>
      <c r="D36" s="60">
        <v>24091.45</v>
      </c>
      <c r="E36" s="24">
        <v>42483.66</v>
      </c>
      <c r="F36" s="19">
        <f t="shared" si="0"/>
        <v>30.92612323491656</v>
      </c>
      <c r="G36" s="19">
        <f t="shared" si="1"/>
        <v>56.70756709756174</v>
      </c>
    </row>
    <row r="37" spans="1:7" s="1" customFormat="1" ht="47.25" customHeight="1">
      <c r="A37" s="100" t="s">
        <v>219</v>
      </c>
      <c r="B37" s="101" t="s">
        <v>220</v>
      </c>
      <c r="C37" s="62">
        <v>0</v>
      </c>
      <c r="D37" s="70">
        <v>0</v>
      </c>
      <c r="E37" s="128">
        <v>46124.25</v>
      </c>
      <c r="F37" s="19"/>
      <c r="G37" s="19">
        <f t="shared" si="1"/>
        <v>0</v>
      </c>
    </row>
    <row r="38" spans="1:7" s="1" customFormat="1" ht="35.25" customHeight="1">
      <c r="A38" s="100" t="s">
        <v>121</v>
      </c>
      <c r="B38" s="101" t="s">
        <v>221</v>
      </c>
      <c r="C38" s="62">
        <v>242011</v>
      </c>
      <c r="D38" s="70">
        <v>57494.06</v>
      </c>
      <c r="E38" s="24">
        <v>7860.58</v>
      </c>
      <c r="F38" s="19">
        <f t="shared" si="0"/>
        <v>23.756796178686095</v>
      </c>
      <c r="G38" s="19">
        <f t="shared" si="1"/>
        <v>731.4226176694341</v>
      </c>
    </row>
    <row r="39" spans="1:7" s="7" customFormat="1" ht="19.5" customHeight="1">
      <c r="A39" s="66" t="s">
        <v>5</v>
      </c>
      <c r="B39" s="89" t="s">
        <v>204</v>
      </c>
      <c r="C39" s="27">
        <f>C40+C41+C42+C43+C44+C45</f>
        <v>67000</v>
      </c>
      <c r="D39" s="27">
        <f>D40+D41+D42+D43+D44+D45</f>
        <v>84266.73000000001</v>
      </c>
      <c r="E39" s="27">
        <f>E40+E41+E42+E43</f>
        <v>82591.20000000001</v>
      </c>
      <c r="F39" s="19">
        <f t="shared" si="0"/>
        <v>125.77123880597017</v>
      </c>
      <c r="G39" s="19">
        <f t="shared" si="1"/>
        <v>102.02870281579635</v>
      </c>
    </row>
    <row r="40" spans="1:7" s="1" customFormat="1" ht="24" customHeight="1">
      <c r="A40" s="64" t="s">
        <v>198</v>
      </c>
      <c r="B40" s="91" t="s">
        <v>197</v>
      </c>
      <c r="C40" s="24">
        <v>5500</v>
      </c>
      <c r="D40" s="22">
        <v>20865.08</v>
      </c>
      <c r="E40" s="24">
        <v>19069.59</v>
      </c>
      <c r="F40" s="19">
        <f t="shared" si="0"/>
        <v>379.36509090909095</v>
      </c>
      <c r="G40" s="19">
        <f t="shared" si="1"/>
        <v>109.4154619999696</v>
      </c>
    </row>
    <row r="41" spans="1:7" s="1" customFormat="1" ht="27" customHeight="1">
      <c r="A41" s="64" t="s">
        <v>199</v>
      </c>
      <c r="B41" s="91" t="s">
        <v>200</v>
      </c>
      <c r="C41" s="24">
        <v>0</v>
      </c>
      <c r="D41" s="22">
        <v>0</v>
      </c>
      <c r="E41" s="24">
        <v>275.31</v>
      </c>
      <c r="F41" s="19"/>
      <c r="G41" s="19">
        <f t="shared" si="1"/>
        <v>0</v>
      </c>
    </row>
    <row r="42" spans="1:7" s="1" customFormat="1" ht="17.25" customHeight="1">
      <c r="A42" s="64" t="s">
        <v>201</v>
      </c>
      <c r="B42" s="91" t="s">
        <v>202</v>
      </c>
      <c r="C42" s="24">
        <v>0</v>
      </c>
      <c r="D42" s="22">
        <v>14127.77</v>
      </c>
      <c r="E42" s="24">
        <v>6379.07</v>
      </c>
      <c r="F42" s="19"/>
      <c r="G42" s="19">
        <f t="shared" si="1"/>
        <v>221.47068459822515</v>
      </c>
    </row>
    <row r="43" spans="1:7" s="110" customFormat="1" ht="17.25" customHeight="1">
      <c r="A43" s="64" t="s">
        <v>61</v>
      </c>
      <c r="B43" s="91" t="s">
        <v>203</v>
      </c>
      <c r="C43" s="24">
        <v>0</v>
      </c>
      <c r="D43" s="22">
        <v>9119</v>
      </c>
      <c r="E43" s="24">
        <v>56867.23</v>
      </c>
      <c r="F43" s="19"/>
      <c r="G43" s="19">
        <f t="shared" si="1"/>
        <v>16.03559730269964</v>
      </c>
    </row>
    <row r="44" spans="1:7" s="2" customFormat="1" ht="17.25" customHeight="1">
      <c r="A44" s="141" t="s">
        <v>248</v>
      </c>
      <c r="B44" s="142"/>
      <c r="C44" s="129">
        <v>60700</v>
      </c>
      <c r="D44" s="34">
        <v>39550.25</v>
      </c>
      <c r="E44" s="129">
        <v>0</v>
      </c>
      <c r="F44" s="19">
        <f t="shared" si="0"/>
        <v>65.15691927512356</v>
      </c>
      <c r="G44" s="19"/>
    </row>
    <row r="45" spans="1:7" s="2" customFormat="1" ht="17.25" customHeight="1">
      <c r="A45" s="141" t="s">
        <v>249</v>
      </c>
      <c r="B45" s="142"/>
      <c r="C45" s="129">
        <v>800</v>
      </c>
      <c r="D45" s="34">
        <v>604.63</v>
      </c>
      <c r="E45" s="129">
        <v>0</v>
      </c>
      <c r="F45" s="19">
        <f t="shared" si="0"/>
        <v>75.57875</v>
      </c>
      <c r="G45" s="19"/>
    </row>
    <row r="46" spans="1:7" s="7" customFormat="1" ht="27" customHeight="1">
      <c r="A46" s="66" t="s">
        <v>205</v>
      </c>
      <c r="B46" s="89" t="s">
        <v>207</v>
      </c>
      <c r="C46" s="19">
        <f>C47+C48+C49+C50</f>
        <v>3443706</v>
      </c>
      <c r="D46" s="19">
        <f>D47+D48+D49+D50</f>
        <v>1068483.93</v>
      </c>
      <c r="E46" s="19">
        <f>E47+E48+E49+E50</f>
        <v>66566.59</v>
      </c>
      <c r="F46" s="19">
        <f t="shared" si="0"/>
        <v>31.027153014804398</v>
      </c>
      <c r="G46" s="19">
        <f t="shared" si="1"/>
        <v>1605.1354440718687</v>
      </c>
    </row>
    <row r="47" spans="1:7" s="1" customFormat="1" ht="24" customHeight="1">
      <c r="A47" s="64" t="s">
        <v>110</v>
      </c>
      <c r="B47" s="91" t="s">
        <v>206</v>
      </c>
      <c r="C47" s="82">
        <v>96706</v>
      </c>
      <c r="D47" s="60">
        <v>25435.06</v>
      </c>
      <c r="E47" s="20">
        <v>16483.43</v>
      </c>
      <c r="F47" s="19">
        <f t="shared" si="0"/>
        <v>26.30142907368726</v>
      </c>
      <c r="G47" s="19">
        <f t="shared" si="1"/>
        <v>154.30684026322191</v>
      </c>
    </row>
    <row r="48" spans="1:7" s="1" customFormat="1" ht="24" customHeight="1">
      <c r="A48" s="64" t="s">
        <v>111</v>
      </c>
      <c r="B48" s="91" t="s">
        <v>208</v>
      </c>
      <c r="C48" s="82">
        <v>347000</v>
      </c>
      <c r="D48" s="60">
        <v>36948.88</v>
      </c>
      <c r="E48" s="20">
        <v>46565.7</v>
      </c>
      <c r="F48" s="19">
        <f t="shared" si="0"/>
        <v>10.648092219020173</v>
      </c>
      <c r="G48" s="19">
        <f t="shared" si="1"/>
        <v>79.347846161445</v>
      </c>
    </row>
    <row r="49" spans="1:7" s="1" customFormat="1" ht="14.25" customHeight="1">
      <c r="A49" s="64" t="s">
        <v>62</v>
      </c>
      <c r="B49" s="91" t="s">
        <v>209</v>
      </c>
      <c r="C49" s="21">
        <v>3000000</v>
      </c>
      <c r="D49" s="20">
        <v>1006099.99</v>
      </c>
      <c r="E49" s="20">
        <v>489.7</v>
      </c>
      <c r="F49" s="19">
        <f t="shared" si="0"/>
        <v>33.53666633333333</v>
      </c>
      <c r="G49" s="19">
        <f>D49/E49*100</f>
        <v>205452.3157034919</v>
      </c>
    </row>
    <row r="50" spans="1:7" s="1" customFormat="1" ht="12.75">
      <c r="A50" s="64" t="s">
        <v>135</v>
      </c>
      <c r="B50" s="91" t="s">
        <v>210</v>
      </c>
      <c r="C50" s="21">
        <v>0</v>
      </c>
      <c r="D50" s="60">
        <v>0</v>
      </c>
      <c r="E50" s="22">
        <v>3027.76</v>
      </c>
      <c r="F50" s="19"/>
      <c r="G50" s="19">
        <f t="shared" si="1"/>
        <v>0</v>
      </c>
    </row>
    <row r="51" spans="1:7" s="7" customFormat="1" ht="18" customHeight="1">
      <c r="A51" s="66" t="s">
        <v>211</v>
      </c>
      <c r="B51" s="89" t="s">
        <v>212</v>
      </c>
      <c r="C51" s="27">
        <f>C53+C54+C56</f>
        <v>2655000</v>
      </c>
      <c r="D51" s="27">
        <f>D53+D54+D56</f>
        <v>350158.73</v>
      </c>
      <c r="E51" s="27">
        <f>E53+E54+E56+E55</f>
        <v>689764.78</v>
      </c>
      <c r="F51" s="19">
        <f t="shared" si="0"/>
        <v>13.188652730696798</v>
      </c>
      <c r="G51" s="19">
        <f t="shared" si="1"/>
        <v>50.764947726092934</v>
      </c>
    </row>
    <row r="52" spans="1:7" s="1" customFormat="1" ht="0.75" customHeight="1" hidden="1">
      <c r="A52" s="29" t="s">
        <v>156</v>
      </c>
      <c r="B52" s="91"/>
      <c r="C52" s="24">
        <v>0</v>
      </c>
      <c r="D52" s="22">
        <v>0</v>
      </c>
      <c r="E52" s="24">
        <v>0</v>
      </c>
      <c r="F52" s="19" t="e">
        <f t="shared" si="0"/>
        <v>#DIV/0!</v>
      </c>
      <c r="G52" s="19" t="e">
        <f t="shared" si="1"/>
        <v>#DIV/0!</v>
      </c>
    </row>
    <row r="53" spans="1:7" s="1" customFormat="1" ht="58.5" customHeight="1">
      <c r="A53" s="69" t="s">
        <v>213</v>
      </c>
      <c r="B53" s="91" t="s">
        <v>214</v>
      </c>
      <c r="C53" s="62">
        <v>450000</v>
      </c>
      <c r="D53" s="70">
        <v>0</v>
      </c>
      <c r="E53" s="24">
        <v>95200</v>
      </c>
      <c r="F53" s="19">
        <f t="shared" si="0"/>
        <v>0</v>
      </c>
      <c r="G53" s="19">
        <f t="shared" si="1"/>
        <v>0</v>
      </c>
    </row>
    <row r="54" spans="1:7" s="1" customFormat="1" ht="58.5" customHeight="1">
      <c r="A54" s="69" t="s">
        <v>216</v>
      </c>
      <c r="B54" s="91" t="s">
        <v>217</v>
      </c>
      <c r="C54" s="62">
        <v>205000</v>
      </c>
      <c r="D54" s="70">
        <v>0</v>
      </c>
      <c r="E54" s="24">
        <v>0</v>
      </c>
      <c r="F54" s="19">
        <f t="shared" si="0"/>
        <v>0</v>
      </c>
      <c r="G54" s="19"/>
    </row>
    <row r="55" spans="1:7" s="1" customFormat="1" ht="58.5" customHeight="1">
      <c r="A55" s="69" t="s">
        <v>247</v>
      </c>
      <c r="B55" s="91"/>
      <c r="C55" s="84">
        <v>0</v>
      </c>
      <c r="D55" s="70">
        <v>0</v>
      </c>
      <c r="E55" s="24">
        <v>26264</v>
      </c>
      <c r="F55" s="19"/>
      <c r="G55" s="19">
        <f t="shared" si="1"/>
        <v>0</v>
      </c>
    </row>
    <row r="56" spans="1:7" s="1" customFormat="1" ht="55.5" customHeight="1">
      <c r="A56" s="30" t="s">
        <v>161</v>
      </c>
      <c r="B56" s="93" t="s">
        <v>215</v>
      </c>
      <c r="C56" s="84">
        <v>2000000</v>
      </c>
      <c r="D56" s="70">
        <v>350158.73</v>
      </c>
      <c r="E56" s="24">
        <v>568300.78</v>
      </c>
      <c r="F56" s="19">
        <f t="shared" si="0"/>
        <v>17.5079365</v>
      </c>
      <c r="G56" s="19">
        <f t="shared" si="1"/>
        <v>61.615035967397404</v>
      </c>
    </row>
    <row r="57" spans="1:7" s="7" customFormat="1" ht="12" customHeight="1">
      <c r="A57" s="66" t="s">
        <v>162</v>
      </c>
      <c r="B57" s="89"/>
      <c r="C57" s="27">
        <v>2200000</v>
      </c>
      <c r="D57" s="26">
        <v>697504</v>
      </c>
      <c r="E57" s="27">
        <v>750877</v>
      </c>
      <c r="F57" s="19">
        <f t="shared" si="0"/>
        <v>31.704727272727272</v>
      </c>
      <c r="G57" s="19">
        <f t="shared" si="1"/>
        <v>92.89191172455675</v>
      </c>
    </row>
    <row r="58" spans="1:7" s="7" customFormat="1" ht="12.75">
      <c r="A58" s="102" t="s">
        <v>222</v>
      </c>
      <c r="B58" s="107" t="s">
        <v>227</v>
      </c>
      <c r="C58" s="27">
        <f>C59+C60+C61+C62</f>
        <v>192383</v>
      </c>
      <c r="D58" s="27">
        <f>D59+D60+D61+D62</f>
        <v>51876.54</v>
      </c>
      <c r="E58" s="27">
        <f>E59+E60+E61+E62</f>
        <v>0</v>
      </c>
      <c r="F58" s="19">
        <f t="shared" si="0"/>
        <v>26.965241211541564</v>
      </c>
      <c r="G58" s="19"/>
    </row>
    <row r="59" spans="1:7" s="110" customFormat="1" ht="12.75">
      <c r="A59" s="108" t="s">
        <v>228</v>
      </c>
      <c r="B59" s="109" t="s">
        <v>229</v>
      </c>
      <c r="C59" s="24">
        <v>0</v>
      </c>
      <c r="D59" s="22">
        <v>2520</v>
      </c>
      <c r="E59" s="24">
        <v>0</v>
      </c>
      <c r="F59" s="19"/>
      <c r="G59" s="19"/>
    </row>
    <row r="60" spans="1:7" s="7" customFormat="1" ht="12.75">
      <c r="A60" s="103" t="s">
        <v>223</v>
      </c>
      <c r="B60" s="104" t="s">
        <v>224</v>
      </c>
      <c r="C60" s="24">
        <v>0</v>
      </c>
      <c r="D60" s="22">
        <v>-151.14</v>
      </c>
      <c r="E60" s="24">
        <v>0</v>
      </c>
      <c r="F60" s="19">
        <v>0</v>
      </c>
      <c r="G60" s="19"/>
    </row>
    <row r="61" spans="1:7" s="7" customFormat="1" ht="12.75">
      <c r="A61" s="103" t="s">
        <v>230</v>
      </c>
      <c r="B61" s="104" t="s">
        <v>231</v>
      </c>
      <c r="C61" s="24">
        <v>192383</v>
      </c>
      <c r="D61" s="22">
        <v>33169.5</v>
      </c>
      <c r="E61" s="24">
        <v>0</v>
      </c>
      <c r="F61" s="19">
        <v>0</v>
      </c>
      <c r="G61" s="19"/>
    </row>
    <row r="62" spans="1:7" s="7" customFormat="1" ht="12.75">
      <c r="A62" s="105" t="s">
        <v>225</v>
      </c>
      <c r="B62" s="106" t="s">
        <v>226</v>
      </c>
      <c r="C62" s="27">
        <v>0</v>
      </c>
      <c r="D62" s="22">
        <v>16338.18</v>
      </c>
      <c r="E62" s="24">
        <v>0</v>
      </c>
      <c r="F62" s="19">
        <v>0</v>
      </c>
      <c r="G62" s="19"/>
    </row>
    <row r="63" spans="1:7" s="135" customFormat="1" ht="16.5" customHeight="1">
      <c r="A63" s="136" t="s">
        <v>18</v>
      </c>
      <c r="B63" s="137"/>
      <c r="C63" s="134">
        <f>C4</f>
        <v>111530187</v>
      </c>
      <c r="D63" s="138">
        <f>D4</f>
        <v>39905834.1</v>
      </c>
      <c r="E63" s="134">
        <f>E4</f>
        <v>37682926.1</v>
      </c>
      <c r="F63" s="134">
        <f aca="true" t="shared" si="2" ref="F63:F133">D63/C63*100</f>
        <v>35.780298745486725</v>
      </c>
      <c r="G63" s="134">
        <f aca="true" t="shared" si="3" ref="G63:G128">D63/E63*100</f>
        <v>105.89897927273752</v>
      </c>
    </row>
    <row r="64" spans="1:7" s="135" customFormat="1" ht="15" customHeight="1">
      <c r="A64" s="139" t="s">
        <v>17</v>
      </c>
      <c r="B64" s="137"/>
      <c r="C64" s="134">
        <f>C65+C172+C176</f>
        <v>361587152.77</v>
      </c>
      <c r="D64" s="134">
        <f>D65+D172+D176+D174</f>
        <v>123414238.07</v>
      </c>
      <c r="E64" s="134">
        <f>E65+E172+E176+E174</f>
        <v>103805858.63</v>
      </c>
      <c r="F64" s="134">
        <f t="shared" si="2"/>
        <v>34.13125635813225</v>
      </c>
      <c r="G64" s="134">
        <f t="shared" si="3"/>
        <v>118.88947280893947</v>
      </c>
    </row>
    <row r="65" spans="1:7" s="7" customFormat="1" ht="18" customHeight="1">
      <c r="A65" s="66" t="s">
        <v>53</v>
      </c>
      <c r="B65" s="89"/>
      <c r="C65" s="19">
        <f>C66+C70+C118+C150</f>
        <v>358596473.77</v>
      </c>
      <c r="D65" s="19">
        <f>D66+D70+D118+D150</f>
        <v>122259285.07</v>
      </c>
      <c r="E65" s="19">
        <f>E66+E70+E118+E150</f>
        <v>103389157.11</v>
      </c>
      <c r="F65" s="19">
        <f t="shared" si="2"/>
        <v>34.09383360206041</v>
      </c>
      <c r="G65" s="19">
        <f t="shared" si="3"/>
        <v>118.25155411599235</v>
      </c>
    </row>
    <row r="66" spans="1:7" s="7" customFormat="1" ht="17.25" customHeight="1">
      <c r="A66" s="66" t="s">
        <v>63</v>
      </c>
      <c r="B66" s="89"/>
      <c r="C66" s="19">
        <f>C67+C68+C69</f>
        <v>30351300</v>
      </c>
      <c r="D66" s="19">
        <f>D67+D68+D69</f>
        <v>12646500</v>
      </c>
      <c r="E66" s="19">
        <f>E67+E68</f>
        <v>11114500</v>
      </c>
      <c r="F66" s="19">
        <f t="shared" si="2"/>
        <v>41.6670785106404</v>
      </c>
      <c r="G66" s="19">
        <f t="shared" si="3"/>
        <v>113.78379594223762</v>
      </c>
    </row>
    <row r="67" spans="1:7" s="5" customFormat="1" ht="19.5" customHeight="1">
      <c r="A67" s="64" t="s">
        <v>82</v>
      </c>
      <c r="B67" s="91"/>
      <c r="C67" s="24">
        <v>2148900</v>
      </c>
      <c r="D67" s="22">
        <v>895500</v>
      </c>
      <c r="E67" s="24">
        <v>736000</v>
      </c>
      <c r="F67" s="19">
        <f t="shared" si="2"/>
        <v>41.67248359625855</v>
      </c>
      <c r="G67" s="19">
        <f t="shared" si="3"/>
        <v>121.6711956521739</v>
      </c>
    </row>
    <row r="68" spans="1:7" s="5" customFormat="1" ht="18.75" customHeight="1">
      <c r="A68" s="64" t="s">
        <v>64</v>
      </c>
      <c r="B68" s="91"/>
      <c r="C68" s="24">
        <v>23690100</v>
      </c>
      <c r="D68" s="22">
        <v>9871000</v>
      </c>
      <c r="E68" s="24">
        <v>10378500</v>
      </c>
      <c r="F68" s="19">
        <f t="shared" si="2"/>
        <v>41.66719431323634</v>
      </c>
      <c r="G68" s="19">
        <f t="shared" si="3"/>
        <v>95.11008334537746</v>
      </c>
    </row>
    <row r="69" spans="1:7" s="5" customFormat="1" ht="15.75" customHeight="1">
      <c r="A69" s="64" t="s">
        <v>233</v>
      </c>
      <c r="B69" s="91"/>
      <c r="C69" s="24">
        <v>4512300</v>
      </c>
      <c r="D69" s="22">
        <v>1880000</v>
      </c>
      <c r="E69" s="24">
        <v>0</v>
      </c>
      <c r="F69" s="19">
        <v>0</v>
      </c>
      <c r="G69" s="19"/>
    </row>
    <row r="70" spans="1:7" s="7" customFormat="1" ht="19.5" customHeight="1">
      <c r="A70" s="52" t="s">
        <v>16</v>
      </c>
      <c r="B70" s="89"/>
      <c r="C70" s="27">
        <f>C71+C80+C81+C83+C85+C90+C102+C82+C89+C76+C77+C78+C79</f>
        <v>82072169.77000001</v>
      </c>
      <c r="D70" s="27">
        <f>D71+D80+D81+D83+D85+D90+D102+D82+D89+D76+D77+D78+D79</f>
        <v>9082368.64</v>
      </c>
      <c r="E70" s="27">
        <f>E71+E80+E85+E90+E102+E81+E82+E83</f>
        <v>3068297.7699999996</v>
      </c>
      <c r="F70" s="19">
        <f t="shared" si="2"/>
        <v>11.066319637280865</v>
      </c>
      <c r="G70" s="19">
        <f t="shared" si="3"/>
        <v>296.00675425970803</v>
      </c>
    </row>
    <row r="71" spans="1:7" s="4" customFormat="1" ht="27.75" customHeight="1" hidden="1">
      <c r="A71" s="29" t="s">
        <v>128</v>
      </c>
      <c r="B71" s="91"/>
      <c r="C71" s="24">
        <f>C73+C74+C75</f>
        <v>0</v>
      </c>
      <c r="D71" s="22">
        <f>D73+D74+D75</f>
        <v>0</v>
      </c>
      <c r="E71" s="24">
        <f>E73+E74+E75+E72</f>
        <v>0</v>
      </c>
      <c r="F71" s="19" t="e">
        <f t="shared" si="2"/>
        <v>#DIV/0!</v>
      </c>
      <c r="G71" s="19" t="e">
        <f t="shared" si="3"/>
        <v>#DIV/0!</v>
      </c>
    </row>
    <row r="72" spans="1:7" s="12" customFormat="1" ht="30" customHeight="1" hidden="1">
      <c r="A72" s="71" t="s">
        <v>163</v>
      </c>
      <c r="B72" s="81"/>
      <c r="C72" s="51"/>
      <c r="D72" s="31"/>
      <c r="E72" s="32"/>
      <c r="F72" s="19" t="e">
        <f t="shared" si="2"/>
        <v>#DIV/0!</v>
      </c>
      <c r="G72" s="19" t="e">
        <f t="shared" si="3"/>
        <v>#DIV/0!</v>
      </c>
    </row>
    <row r="73" spans="1:7" s="12" customFormat="1" ht="25.5" customHeight="1" hidden="1">
      <c r="A73" s="71" t="s">
        <v>147</v>
      </c>
      <c r="B73" s="81"/>
      <c r="C73" s="32">
        <v>0</v>
      </c>
      <c r="D73" s="44"/>
      <c r="E73" s="32">
        <v>0</v>
      </c>
      <c r="F73" s="19" t="e">
        <f t="shared" si="2"/>
        <v>#DIV/0!</v>
      </c>
      <c r="G73" s="19" t="e">
        <f t="shared" si="3"/>
        <v>#DIV/0!</v>
      </c>
    </row>
    <row r="74" spans="1:7" s="12" customFormat="1" ht="27" customHeight="1" hidden="1">
      <c r="A74" s="71" t="s">
        <v>148</v>
      </c>
      <c r="B74" s="81"/>
      <c r="C74" s="32">
        <v>0</v>
      </c>
      <c r="D74" s="44"/>
      <c r="E74" s="32">
        <v>0</v>
      </c>
      <c r="F74" s="19" t="e">
        <f t="shared" si="2"/>
        <v>#DIV/0!</v>
      </c>
      <c r="G74" s="19" t="e">
        <f t="shared" si="3"/>
        <v>#DIV/0!</v>
      </c>
    </row>
    <row r="75" spans="1:7" s="12" customFormat="1" ht="25.5" hidden="1">
      <c r="A75" s="71" t="s">
        <v>151</v>
      </c>
      <c r="B75" s="81"/>
      <c r="C75" s="32"/>
      <c r="D75" s="44"/>
      <c r="E75" s="32"/>
      <c r="F75" s="19" t="e">
        <f t="shared" si="2"/>
        <v>#DIV/0!</v>
      </c>
      <c r="G75" s="19" t="e">
        <f t="shared" si="3"/>
        <v>#DIV/0!</v>
      </c>
    </row>
    <row r="76" spans="1:7" s="2" customFormat="1" ht="41.25" customHeight="1">
      <c r="A76" s="29" t="s">
        <v>243</v>
      </c>
      <c r="B76" s="122"/>
      <c r="C76" s="24">
        <v>1983700</v>
      </c>
      <c r="D76" s="22">
        <v>0</v>
      </c>
      <c r="E76" s="24">
        <v>0</v>
      </c>
      <c r="F76" s="19">
        <f t="shared" si="2"/>
        <v>0</v>
      </c>
      <c r="G76" s="19"/>
    </row>
    <row r="77" spans="1:7" s="2" customFormat="1" ht="30.75" customHeight="1">
      <c r="A77" s="29" t="s">
        <v>244</v>
      </c>
      <c r="B77" s="122"/>
      <c r="C77" s="24">
        <v>3999800</v>
      </c>
      <c r="D77" s="22">
        <v>0</v>
      </c>
      <c r="E77" s="24">
        <v>0</v>
      </c>
      <c r="F77" s="19">
        <f t="shared" si="2"/>
        <v>0</v>
      </c>
      <c r="G77" s="19"/>
    </row>
    <row r="78" spans="1:7" s="2" customFormat="1" ht="30.75" customHeight="1">
      <c r="A78" s="29" t="s">
        <v>245</v>
      </c>
      <c r="B78" s="122"/>
      <c r="C78" s="24">
        <v>1968484.04</v>
      </c>
      <c r="D78" s="22">
        <v>1236168.28</v>
      </c>
      <c r="E78" s="24">
        <v>0</v>
      </c>
      <c r="F78" s="19">
        <f t="shared" si="2"/>
        <v>62.79798336592051</v>
      </c>
      <c r="G78" s="19"/>
    </row>
    <row r="79" spans="1:7" s="2" customFormat="1" ht="30.75" customHeight="1">
      <c r="A79" s="29" t="s">
        <v>253</v>
      </c>
      <c r="B79" s="122"/>
      <c r="C79" s="24">
        <v>1644840.87</v>
      </c>
      <c r="D79" s="22">
        <v>0</v>
      </c>
      <c r="E79" s="24">
        <v>0</v>
      </c>
      <c r="F79" s="19">
        <f t="shared" si="2"/>
        <v>0</v>
      </c>
      <c r="G79" s="19"/>
    </row>
    <row r="80" spans="1:9" s="4" customFormat="1" ht="40.5" customHeight="1">
      <c r="A80" s="29" t="s">
        <v>129</v>
      </c>
      <c r="B80" s="91"/>
      <c r="C80" s="24">
        <v>1013300</v>
      </c>
      <c r="D80" s="22">
        <v>0</v>
      </c>
      <c r="E80" s="24">
        <v>0</v>
      </c>
      <c r="F80" s="19">
        <f t="shared" si="2"/>
        <v>0</v>
      </c>
      <c r="G80" s="19"/>
      <c r="H80" s="9"/>
      <c r="I80" s="9"/>
    </row>
    <row r="81" spans="1:7" s="4" customFormat="1" ht="30" customHeight="1">
      <c r="A81" s="72" t="s">
        <v>158</v>
      </c>
      <c r="B81" s="80"/>
      <c r="C81" s="24">
        <v>25500400</v>
      </c>
      <c r="D81" s="22">
        <v>0</v>
      </c>
      <c r="E81" s="24">
        <v>0</v>
      </c>
      <c r="F81" s="19">
        <f t="shared" si="2"/>
        <v>0</v>
      </c>
      <c r="G81" s="19"/>
    </row>
    <row r="82" spans="1:7" s="4" customFormat="1" ht="55.5" customHeight="1">
      <c r="A82" s="73" t="s">
        <v>136</v>
      </c>
      <c r="B82" s="91"/>
      <c r="C82" s="24">
        <v>724600</v>
      </c>
      <c r="D82" s="22">
        <v>0</v>
      </c>
      <c r="E82" s="24">
        <v>0</v>
      </c>
      <c r="F82" s="19">
        <f t="shared" si="2"/>
        <v>0</v>
      </c>
      <c r="G82" s="19"/>
    </row>
    <row r="83" spans="1:7" s="4" customFormat="1" ht="76.5">
      <c r="A83" s="68" t="s">
        <v>137</v>
      </c>
      <c r="B83" s="93"/>
      <c r="C83" s="24">
        <v>0</v>
      </c>
      <c r="D83" s="22">
        <v>0</v>
      </c>
      <c r="E83" s="24">
        <v>389655.01</v>
      </c>
      <c r="F83" s="19"/>
      <c r="G83" s="19">
        <f t="shared" si="3"/>
        <v>0</v>
      </c>
    </row>
    <row r="84" spans="1:7" s="4" customFormat="1" ht="25.5" hidden="1">
      <c r="A84" s="29" t="s">
        <v>132</v>
      </c>
      <c r="B84" s="91"/>
      <c r="C84" s="24">
        <v>0</v>
      </c>
      <c r="D84" s="22">
        <v>0</v>
      </c>
      <c r="E84" s="24">
        <v>0</v>
      </c>
      <c r="F84" s="19" t="e">
        <f t="shared" si="2"/>
        <v>#DIV/0!</v>
      </c>
      <c r="G84" s="19" t="e">
        <f t="shared" si="3"/>
        <v>#DIV/0!</v>
      </c>
    </row>
    <row r="85" spans="1:7" s="4" customFormat="1" ht="22.5" customHeight="1">
      <c r="A85" s="29" t="s">
        <v>130</v>
      </c>
      <c r="B85" s="91"/>
      <c r="C85" s="24">
        <f>C86+C87+C88</f>
        <v>11142.86</v>
      </c>
      <c r="D85" s="22">
        <f>D86+D87+D88</f>
        <v>11142.86</v>
      </c>
      <c r="E85" s="24">
        <f>E86+E87+E88</f>
        <v>225000</v>
      </c>
      <c r="F85" s="19">
        <f t="shared" si="2"/>
        <v>100</v>
      </c>
      <c r="G85" s="19">
        <f t="shared" si="3"/>
        <v>4.952382222222222</v>
      </c>
    </row>
    <row r="86" spans="1:7" s="13" customFormat="1" ht="14.25" customHeight="1">
      <c r="A86" s="74" t="s">
        <v>149</v>
      </c>
      <c r="B86" s="94"/>
      <c r="C86" s="32">
        <v>11142.86</v>
      </c>
      <c r="D86" s="44">
        <v>11142.86</v>
      </c>
      <c r="E86" s="32">
        <v>0</v>
      </c>
      <c r="F86" s="19">
        <f t="shared" si="2"/>
        <v>100</v>
      </c>
      <c r="G86" s="19"/>
    </row>
    <row r="87" spans="1:7" s="13" customFormat="1" ht="12.75">
      <c r="A87" s="71" t="s">
        <v>152</v>
      </c>
      <c r="B87" s="81"/>
      <c r="C87" s="32"/>
      <c r="D87" s="44"/>
      <c r="E87" s="32">
        <v>150000</v>
      </c>
      <c r="F87" s="19"/>
      <c r="G87" s="19">
        <f t="shared" si="3"/>
        <v>0</v>
      </c>
    </row>
    <row r="88" spans="1:7" s="13" customFormat="1" ht="12.75">
      <c r="A88" s="75" t="s">
        <v>153</v>
      </c>
      <c r="B88" s="81"/>
      <c r="C88" s="32"/>
      <c r="D88" s="44"/>
      <c r="E88" s="32">
        <v>75000</v>
      </c>
      <c r="F88" s="19"/>
      <c r="G88" s="19">
        <f t="shared" si="3"/>
        <v>0</v>
      </c>
    </row>
    <row r="89" spans="1:7" s="117" customFormat="1" ht="38.25" hidden="1">
      <c r="A89" s="116" t="s">
        <v>234</v>
      </c>
      <c r="B89" s="91"/>
      <c r="C89" s="24">
        <v>0</v>
      </c>
      <c r="D89" s="22"/>
      <c r="E89" s="24">
        <v>0</v>
      </c>
      <c r="F89" s="19" t="e">
        <f t="shared" si="2"/>
        <v>#DIV/0!</v>
      </c>
      <c r="G89" s="19" t="e">
        <f t="shared" si="3"/>
        <v>#DIV/0!</v>
      </c>
    </row>
    <row r="90" spans="1:7" s="4" customFormat="1" ht="51" hidden="1">
      <c r="A90" s="29" t="s">
        <v>131</v>
      </c>
      <c r="B90" s="91"/>
      <c r="C90" s="24"/>
      <c r="D90" s="22"/>
      <c r="E90" s="24"/>
      <c r="F90" s="19" t="e">
        <f t="shared" si="2"/>
        <v>#DIV/0!</v>
      </c>
      <c r="G90" s="19" t="e">
        <f t="shared" si="3"/>
        <v>#DIV/0!</v>
      </c>
    </row>
    <row r="91" spans="1:7" s="4" customFormat="1" ht="25.5" hidden="1">
      <c r="A91" s="29" t="s">
        <v>76</v>
      </c>
      <c r="B91" s="91"/>
      <c r="C91" s="24">
        <v>0</v>
      </c>
      <c r="D91" s="22">
        <v>0</v>
      </c>
      <c r="E91" s="24">
        <v>0</v>
      </c>
      <c r="F91" s="19" t="e">
        <f t="shared" si="2"/>
        <v>#DIV/0!</v>
      </c>
      <c r="G91" s="19" t="e">
        <f t="shared" si="3"/>
        <v>#DIV/0!</v>
      </c>
    </row>
    <row r="92" spans="1:7" s="4" customFormat="1" ht="51" hidden="1">
      <c r="A92" s="29" t="s">
        <v>81</v>
      </c>
      <c r="B92" s="91"/>
      <c r="C92" s="24">
        <v>0</v>
      </c>
      <c r="D92" s="22">
        <v>0</v>
      </c>
      <c r="E92" s="24"/>
      <c r="F92" s="19" t="e">
        <f t="shared" si="2"/>
        <v>#DIV/0!</v>
      </c>
      <c r="G92" s="19" t="e">
        <f t="shared" si="3"/>
        <v>#DIV/0!</v>
      </c>
    </row>
    <row r="93" spans="1:7" s="4" customFormat="1" ht="51" hidden="1">
      <c r="A93" s="29" t="s">
        <v>78</v>
      </c>
      <c r="B93" s="91"/>
      <c r="C93" s="24">
        <v>0</v>
      </c>
      <c r="D93" s="22">
        <v>0</v>
      </c>
      <c r="E93" s="24"/>
      <c r="F93" s="19" t="e">
        <f t="shared" si="2"/>
        <v>#DIV/0!</v>
      </c>
      <c r="G93" s="19" t="e">
        <f t="shared" si="3"/>
        <v>#DIV/0!</v>
      </c>
    </row>
    <row r="94" spans="1:7" s="4" customFormat="1" ht="25.5" hidden="1">
      <c r="A94" s="29" t="s">
        <v>79</v>
      </c>
      <c r="B94" s="91"/>
      <c r="C94" s="24">
        <v>0</v>
      </c>
      <c r="D94" s="22">
        <v>0</v>
      </c>
      <c r="E94" s="24"/>
      <c r="F94" s="19" t="e">
        <f t="shared" si="2"/>
        <v>#DIV/0!</v>
      </c>
      <c r="G94" s="19" t="e">
        <f t="shared" si="3"/>
        <v>#DIV/0!</v>
      </c>
    </row>
    <row r="95" spans="1:7" s="4" customFormat="1" ht="25.5" hidden="1">
      <c r="A95" s="29" t="s">
        <v>77</v>
      </c>
      <c r="B95" s="91"/>
      <c r="C95" s="24">
        <v>0</v>
      </c>
      <c r="D95" s="22">
        <v>0</v>
      </c>
      <c r="E95" s="24"/>
      <c r="F95" s="19" t="e">
        <f t="shared" si="2"/>
        <v>#DIV/0!</v>
      </c>
      <c r="G95" s="19" t="e">
        <f t="shared" si="3"/>
        <v>#DIV/0!</v>
      </c>
    </row>
    <row r="96" spans="1:7" s="4" customFormat="1" ht="25.5" hidden="1">
      <c r="A96" s="29" t="s">
        <v>84</v>
      </c>
      <c r="B96" s="91"/>
      <c r="C96" s="24">
        <v>0</v>
      </c>
      <c r="D96" s="22">
        <v>0</v>
      </c>
      <c r="E96" s="24"/>
      <c r="F96" s="19" t="e">
        <f t="shared" si="2"/>
        <v>#DIV/0!</v>
      </c>
      <c r="G96" s="19" t="e">
        <f t="shared" si="3"/>
        <v>#DIV/0!</v>
      </c>
    </row>
    <row r="97" spans="1:7" s="4" customFormat="1" ht="25.5" hidden="1">
      <c r="A97" s="29" t="s">
        <v>89</v>
      </c>
      <c r="B97" s="91"/>
      <c r="C97" s="24">
        <v>0</v>
      </c>
      <c r="D97" s="22">
        <v>0</v>
      </c>
      <c r="E97" s="24"/>
      <c r="F97" s="19" t="e">
        <f t="shared" si="2"/>
        <v>#DIV/0!</v>
      </c>
      <c r="G97" s="19" t="e">
        <f t="shared" si="3"/>
        <v>#DIV/0!</v>
      </c>
    </row>
    <row r="98" spans="1:7" s="4" customFormat="1" ht="25.5" hidden="1">
      <c r="A98" s="29" t="s">
        <v>48</v>
      </c>
      <c r="B98" s="91"/>
      <c r="C98" s="24">
        <v>0</v>
      </c>
      <c r="D98" s="22">
        <v>0</v>
      </c>
      <c r="E98" s="24"/>
      <c r="F98" s="19" t="e">
        <f t="shared" si="2"/>
        <v>#DIV/0!</v>
      </c>
      <c r="G98" s="19" t="e">
        <f t="shared" si="3"/>
        <v>#DIV/0!</v>
      </c>
    </row>
    <row r="99" spans="1:7" s="4" customFormat="1" ht="25.5" hidden="1">
      <c r="A99" s="29" t="s">
        <v>56</v>
      </c>
      <c r="B99" s="91"/>
      <c r="C99" s="24">
        <v>0</v>
      </c>
      <c r="D99" s="22">
        <v>0</v>
      </c>
      <c r="E99" s="24"/>
      <c r="F99" s="19" t="e">
        <f t="shared" si="2"/>
        <v>#DIV/0!</v>
      </c>
      <c r="G99" s="19" t="e">
        <f t="shared" si="3"/>
        <v>#DIV/0!</v>
      </c>
    </row>
    <row r="100" spans="1:7" s="6" customFormat="1" ht="38.25" hidden="1">
      <c r="A100" s="76" t="s">
        <v>70</v>
      </c>
      <c r="B100" s="90"/>
      <c r="C100" s="33">
        <v>0</v>
      </c>
      <c r="D100" s="45">
        <v>0</v>
      </c>
      <c r="E100" s="33">
        <v>0</v>
      </c>
      <c r="F100" s="19" t="e">
        <f t="shared" si="2"/>
        <v>#DIV/0!</v>
      </c>
      <c r="G100" s="19" t="e">
        <f t="shared" si="3"/>
        <v>#DIV/0!</v>
      </c>
    </row>
    <row r="101" spans="1:7" s="4" customFormat="1" ht="12.75" hidden="1">
      <c r="A101" s="29" t="s">
        <v>49</v>
      </c>
      <c r="B101" s="91"/>
      <c r="C101" s="24">
        <v>0</v>
      </c>
      <c r="D101" s="22">
        <v>0</v>
      </c>
      <c r="E101" s="24">
        <v>0</v>
      </c>
      <c r="F101" s="19" t="e">
        <f t="shared" si="2"/>
        <v>#DIV/0!</v>
      </c>
      <c r="G101" s="19" t="e">
        <f t="shared" si="3"/>
        <v>#DIV/0!</v>
      </c>
    </row>
    <row r="102" spans="1:7" s="4" customFormat="1" ht="14.25" customHeight="1">
      <c r="A102" s="29" t="s">
        <v>57</v>
      </c>
      <c r="B102" s="91"/>
      <c r="C102" s="24">
        <f>C104+C106+C110+C109+C111+C112+C113+C114+C115+C116+C117+C105</f>
        <v>45225902</v>
      </c>
      <c r="D102" s="22">
        <f>SUM(D104:D116)</f>
        <v>7835057.5</v>
      </c>
      <c r="E102" s="24">
        <f>SUM(E104:E117)</f>
        <v>2453642.76</v>
      </c>
      <c r="F102" s="19">
        <f t="shared" si="2"/>
        <v>17.324270282105154</v>
      </c>
      <c r="G102" s="19">
        <f t="shared" si="3"/>
        <v>319.323482119296</v>
      </c>
    </row>
    <row r="103" spans="1:7" s="4" customFormat="1" ht="12.75" customHeight="1">
      <c r="A103" s="29" t="s">
        <v>22</v>
      </c>
      <c r="B103" s="91"/>
      <c r="C103" s="24"/>
      <c r="D103" s="22"/>
      <c r="E103" s="24"/>
      <c r="F103" s="19"/>
      <c r="G103" s="19"/>
    </row>
    <row r="104" spans="1:7" s="12" customFormat="1" ht="14.25" customHeight="1">
      <c r="A104" s="71" t="s">
        <v>150</v>
      </c>
      <c r="B104" s="81"/>
      <c r="C104" s="32">
        <v>16376300</v>
      </c>
      <c r="D104" s="44">
        <v>3858933</v>
      </c>
      <c r="E104" s="32">
        <v>2392999.76</v>
      </c>
      <c r="F104" s="19">
        <f t="shared" si="2"/>
        <v>23.56413231315987</v>
      </c>
      <c r="G104" s="19">
        <f t="shared" si="3"/>
        <v>161.2592305483558</v>
      </c>
    </row>
    <row r="105" spans="1:7" s="12" customFormat="1" ht="27.75" customHeight="1">
      <c r="A105" s="71" t="s">
        <v>246</v>
      </c>
      <c r="B105" s="81"/>
      <c r="C105" s="32">
        <v>2783902</v>
      </c>
      <c r="D105" s="44">
        <v>0</v>
      </c>
      <c r="E105" s="32">
        <v>0</v>
      </c>
      <c r="F105" s="19">
        <f t="shared" si="2"/>
        <v>0</v>
      </c>
      <c r="G105" s="19"/>
    </row>
    <row r="106" spans="1:7" s="12" customFormat="1" ht="14.25" customHeight="1">
      <c r="A106" s="71" t="s">
        <v>154</v>
      </c>
      <c r="B106" s="81"/>
      <c r="C106" s="32">
        <v>2779000</v>
      </c>
      <c r="D106" s="44">
        <v>265637</v>
      </c>
      <c r="E106" s="32">
        <v>60643</v>
      </c>
      <c r="F106" s="19">
        <f t="shared" si="2"/>
        <v>9.558726160489385</v>
      </c>
      <c r="G106" s="19">
        <f t="shared" si="3"/>
        <v>438.03406823541053</v>
      </c>
    </row>
    <row r="107" spans="1:7" s="12" customFormat="1" ht="12.75" hidden="1">
      <c r="A107" s="71" t="s">
        <v>126</v>
      </c>
      <c r="B107" s="81"/>
      <c r="C107" s="32"/>
      <c r="D107" s="44"/>
      <c r="E107" s="32"/>
      <c r="F107" s="19" t="e">
        <f t="shared" si="2"/>
        <v>#DIV/0!</v>
      </c>
      <c r="G107" s="19" t="e">
        <f t="shared" si="3"/>
        <v>#DIV/0!</v>
      </c>
    </row>
    <row r="108" spans="1:7" s="12" customFormat="1" ht="12.75" hidden="1">
      <c r="A108" s="71" t="s">
        <v>155</v>
      </c>
      <c r="B108" s="81"/>
      <c r="C108" s="32"/>
      <c r="D108" s="44"/>
      <c r="E108" s="32"/>
      <c r="F108" s="19" t="e">
        <f t="shared" si="2"/>
        <v>#DIV/0!</v>
      </c>
      <c r="G108" s="19" t="e">
        <f t="shared" si="3"/>
        <v>#DIV/0!</v>
      </c>
    </row>
    <row r="109" spans="1:7" s="12" customFormat="1" ht="25.5" hidden="1">
      <c r="A109" s="71" t="s">
        <v>168</v>
      </c>
      <c r="B109" s="81"/>
      <c r="C109" s="32"/>
      <c r="D109" s="44"/>
      <c r="E109" s="32"/>
      <c r="F109" s="19" t="e">
        <f t="shared" si="2"/>
        <v>#DIV/0!</v>
      </c>
      <c r="G109" s="19" t="e">
        <f t="shared" si="3"/>
        <v>#DIV/0!</v>
      </c>
    </row>
    <row r="110" spans="1:7" s="12" customFormat="1" ht="25.5">
      <c r="A110" s="71" t="s">
        <v>159</v>
      </c>
      <c r="B110" s="81"/>
      <c r="C110" s="32">
        <v>3693700</v>
      </c>
      <c r="D110" s="44">
        <v>47900</v>
      </c>
      <c r="E110" s="32">
        <v>0</v>
      </c>
      <c r="F110" s="19">
        <f t="shared" si="2"/>
        <v>1.2968026639954517</v>
      </c>
      <c r="G110" s="19"/>
    </row>
    <row r="111" spans="1:7" s="12" customFormat="1" ht="24.75" customHeight="1">
      <c r="A111" s="71" t="s">
        <v>236</v>
      </c>
      <c r="B111" s="81"/>
      <c r="C111" s="32">
        <v>15000000</v>
      </c>
      <c r="D111" s="44">
        <v>0</v>
      </c>
      <c r="E111" s="32">
        <v>0</v>
      </c>
      <c r="F111" s="19">
        <f t="shared" si="2"/>
        <v>0</v>
      </c>
      <c r="G111" s="19"/>
    </row>
    <row r="112" spans="1:7" s="4" customFormat="1" ht="12.75" hidden="1">
      <c r="A112" s="71" t="s">
        <v>169</v>
      </c>
      <c r="B112" s="81"/>
      <c r="C112" s="32"/>
      <c r="D112" s="44"/>
      <c r="E112" s="32"/>
      <c r="F112" s="19" t="e">
        <f t="shared" si="2"/>
        <v>#DIV/0!</v>
      </c>
      <c r="G112" s="19" t="e">
        <f t="shared" si="3"/>
        <v>#DIV/0!</v>
      </c>
    </row>
    <row r="113" spans="1:7" s="4" customFormat="1" ht="25.5">
      <c r="A113" s="71" t="s">
        <v>235</v>
      </c>
      <c r="B113" s="81"/>
      <c r="C113" s="32">
        <v>635000</v>
      </c>
      <c r="D113" s="44">
        <v>304687.5</v>
      </c>
      <c r="E113" s="32">
        <v>0</v>
      </c>
      <c r="F113" s="19">
        <f t="shared" si="2"/>
        <v>47.982283464566926</v>
      </c>
      <c r="G113" s="19"/>
    </row>
    <row r="114" spans="1:7" s="4" customFormat="1" ht="12.75">
      <c r="A114" s="77" t="s">
        <v>165</v>
      </c>
      <c r="B114" s="81"/>
      <c r="C114" s="32">
        <v>3057900</v>
      </c>
      <c r="D114" s="44">
        <v>3057900</v>
      </c>
      <c r="E114" s="32">
        <v>0</v>
      </c>
      <c r="F114" s="19">
        <f t="shared" si="2"/>
        <v>100</v>
      </c>
      <c r="G114" s="19"/>
    </row>
    <row r="115" spans="1:7" s="4" customFormat="1" ht="25.5">
      <c r="A115" s="77" t="s">
        <v>237</v>
      </c>
      <c r="B115" s="81"/>
      <c r="C115" s="32">
        <v>900100</v>
      </c>
      <c r="D115" s="44">
        <v>300000</v>
      </c>
      <c r="E115" s="32">
        <v>0</v>
      </c>
      <c r="F115" s="19">
        <f t="shared" si="2"/>
        <v>33.32963004110655</v>
      </c>
      <c r="G115" s="19"/>
    </row>
    <row r="116" spans="1:7" s="4" customFormat="1" ht="25.5" hidden="1">
      <c r="A116" s="77" t="s">
        <v>167</v>
      </c>
      <c r="B116" s="81"/>
      <c r="C116" s="32"/>
      <c r="D116" s="44"/>
      <c r="E116" s="32"/>
      <c r="F116" s="19" t="e">
        <f t="shared" si="2"/>
        <v>#DIV/0!</v>
      </c>
      <c r="G116" s="19" t="e">
        <f t="shared" si="3"/>
        <v>#DIV/0!</v>
      </c>
    </row>
    <row r="117" spans="1:7" s="4" customFormat="1" ht="25.5" hidden="1">
      <c r="A117" s="77" t="s">
        <v>171</v>
      </c>
      <c r="B117" s="81"/>
      <c r="C117" s="32"/>
      <c r="D117" s="44"/>
      <c r="E117" s="32"/>
      <c r="F117" s="19" t="e">
        <f t="shared" si="2"/>
        <v>#DIV/0!</v>
      </c>
      <c r="G117" s="19" t="e">
        <f t="shared" si="3"/>
        <v>#DIV/0!</v>
      </c>
    </row>
    <row r="118" spans="1:7" s="7" customFormat="1" ht="22.5" customHeight="1">
      <c r="A118" s="52" t="s">
        <v>19</v>
      </c>
      <c r="B118" s="89"/>
      <c r="C118" s="27">
        <f>C121+C123+C128+C145+C147+C146+C127</f>
        <v>246173004</v>
      </c>
      <c r="D118" s="27">
        <f>D121+D123+D128+D145+D147+D146+D127</f>
        <v>100530416.42999999</v>
      </c>
      <c r="E118" s="27">
        <f>E121+E123+E128+E145+E147+E146+E127+E149</f>
        <v>89206359.34</v>
      </c>
      <c r="F118" s="19">
        <f t="shared" si="2"/>
        <v>40.83730335841374</v>
      </c>
      <c r="G118" s="19">
        <f t="shared" si="3"/>
        <v>112.69422625671743</v>
      </c>
    </row>
    <row r="119" spans="1:7" s="1" customFormat="1" ht="25.5" customHeight="1" hidden="1">
      <c r="A119" s="29" t="s">
        <v>114</v>
      </c>
      <c r="B119" s="91"/>
      <c r="C119" s="24"/>
      <c r="D119" s="22"/>
      <c r="E119" s="24"/>
      <c r="F119" s="19" t="e">
        <f t="shared" si="2"/>
        <v>#DIV/0!</v>
      </c>
      <c r="G119" s="19" t="e">
        <f t="shared" si="3"/>
        <v>#DIV/0!</v>
      </c>
    </row>
    <row r="120" spans="1:7" s="1" customFormat="1" ht="25.5" hidden="1">
      <c r="A120" s="29" t="s">
        <v>120</v>
      </c>
      <c r="B120" s="91"/>
      <c r="C120" s="24"/>
      <c r="D120" s="22"/>
      <c r="E120" s="24"/>
      <c r="F120" s="19" t="e">
        <f t="shared" si="2"/>
        <v>#DIV/0!</v>
      </c>
      <c r="G120" s="19" t="e">
        <f t="shared" si="3"/>
        <v>#DIV/0!</v>
      </c>
    </row>
    <row r="121" spans="1:7" s="1" customFormat="1" ht="24.75" customHeight="1">
      <c r="A121" s="64" t="s">
        <v>65</v>
      </c>
      <c r="B121" s="91"/>
      <c r="C121" s="24">
        <v>1668500</v>
      </c>
      <c r="D121" s="22">
        <v>482792.14</v>
      </c>
      <c r="E121" s="24">
        <v>389027.22</v>
      </c>
      <c r="F121" s="19">
        <f t="shared" si="2"/>
        <v>28.93569913095595</v>
      </c>
      <c r="G121" s="19">
        <f t="shared" si="3"/>
        <v>124.10240599616655</v>
      </c>
    </row>
    <row r="122" spans="1:7" s="1" customFormat="1" ht="38.25" hidden="1">
      <c r="A122" s="64" t="s">
        <v>83</v>
      </c>
      <c r="B122" s="91"/>
      <c r="C122" s="24"/>
      <c r="D122" s="22"/>
      <c r="E122" s="24"/>
      <c r="F122" s="19" t="e">
        <f t="shared" si="2"/>
        <v>#DIV/0!</v>
      </c>
      <c r="G122" s="19" t="e">
        <f t="shared" si="3"/>
        <v>#DIV/0!</v>
      </c>
    </row>
    <row r="123" spans="1:7" s="1" customFormat="1" ht="29.25" customHeight="1">
      <c r="A123" s="64" t="s">
        <v>66</v>
      </c>
      <c r="B123" s="91"/>
      <c r="C123" s="24">
        <v>1069000</v>
      </c>
      <c r="D123" s="22">
        <v>444400</v>
      </c>
      <c r="E123" s="24">
        <v>448800</v>
      </c>
      <c r="F123" s="19">
        <f t="shared" si="2"/>
        <v>41.57156220767072</v>
      </c>
      <c r="G123" s="19">
        <f t="shared" si="3"/>
        <v>99.01960784313727</v>
      </c>
    </row>
    <row r="124" spans="1:7" s="1" customFormat="1" ht="25.5" hidden="1">
      <c r="A124" s="64" t="s">
        <v>68</v>
      </c>
      <c r="B124" s="91"/>
      <c r="C124" s="24"/>
      <c r="D124" s="22"/>
      <c r="E124" s="24"/>
      <c r="F124" s="19" t="e">
        <f t="shared" si="2"/>
        <v>#DIV/0!</v>
      </c>
      <c r="G124" s="19" t="e">
        <f t="shared" si="3"/>
        <v>#DIV/0!</v>
      </c>
    </row>
    <row r="125" spans="1:7" s="1" customFormat="1" ht="25.5" hidden="1">
      <c r="A125" s="64" t="s">
        <v>120</v>
      </c>
      <c r="B125" s="91"/>
      <c r="C125" s="24"/>
      <c r="D125" s="22"/>
      <c r="E125" s="24"/>
      <c r="F125" s="19" t="e">
        <f t="shared" si="2"/>
        <v>#DIV/0!</v>
      </c>
      <c r="G125" s="19" t="e">
        <f t="shared" si="3"/>
        <v>#DIV/0!</v>
      </c>
    </row>
    <row r="126" spans="1:7" s="1" customFormat="1" ht="12.75" hidden="1">
      <c r="A126" s="64" t="s">
        <v>45</v>
      </c>
      <c r="B126" s="91"/>
      <c r="C126" s="24"/>
      <c r="D126" s="22"/>
      <c r="E126" s="24"/>
      <c r="F126" s="19" t="e">
        <f t="shared" si="2"/>
        <v>#DIV/0!</v>
      </c>
      <c r="G126" s="19" t="e">
        <f t="shared" si="3"/>
        <v>#DIV/0!</v>
      </c>
    </row>
    <row r="127" spans="1:7" s="1" customFormat="1" ht="40.5" customHeight="1">
      <c r="A127" s="64" t="s">
        <v>83</v>
      </c>
      <c r="B127" s="91"/>
      <c r="C127" s="24">
        <v>2000</v>
      </c>
      <c r="D127" s="22">
        <v>2000</v>
      </c>
      <c r="E127" s="24">
        <v>0</v>
      </c>
      <c r="F127" s="19">
        <f t="shared" si="2"/>
        <v>100</v>
      </c>
      <c r="G127" s="19"/>
    </row>
    <row r="128" spans="1:7" s="1" customFormat="1" ht="27" customHeight="1">
      <c r="A128" s="64" t="s">
        <v>69</v>
      </c>
      <c r="B128" s="91"/>
      <c r="C128" s="24">
        <f>C130+C131+C132+C133+C134+C135+C136+C137+C138+C140+C143+C144+C141+C139</f>
        <v>242087184</v>
      </c>
      <c r="D128" s="24">
        <f>D134+D135+D136+D137+D138+D141+D143+D144+D133+D131+D132+D140+D139+D130</f>
        <v>98504018.41</v>
      </c>
      <c r="E128" s="24">
        <f>E134+E135+E136+E137+E138+E141+E143+E144+E133+E131+E132+E140+E139+E130</f>
        <v>88229096.93</v>
      </c>
      <c r="F128" s="19">
        <f t="shared" si="2"/>
        <v>40.689480864877176</v>
      </c>
      <c r="G128" s="19">
        <f t="shared" si="3"/>
        <v>111.64572894603239</v>
      </c>
    </row>
    <row r="129" spans="1:7" s="1" customFormat="1" ht="17.25" customHeight="1">
      <c r="A129" s="64" t="s">
        <v>22</v>
      </c>
      <c r="B129" s="91"/>
      <c r="C129" s="24"/>
      <c r="D129" s="22"/>
      <c r="E129" s="24"/>
      <c r="F129" s="19"/>
      <c r="G129" s="19"/>
    </row>
    <row r="130" spans="1:7" s="2" customFormat="1" ht="25.5">
      <c r="A130" s="118" t="s">
        <v>157</v>
      </c>
      <c r="B130" s="81"/>
      <c r="C130" s="51">
        <v>2600</v>
      </c>
      <c r="D130" s="34">
        <v>700</v>
      </c>
      <c r="E130" s="129">
        <v>600</v>
      </c>
      <c r="F130" s="119">
        <f t="shared" si="2"/>
        <v>26.923076923076923</v>
      </c>
      <c r="G130" s="19">
        <f aca="true" t="shared" si="4" ref="G130:G178">D130/E130*100</f>
        <v>116.66666666666667</v>
      </c>
    </row>
    <row r="131" spans="1:7" s="2" customFormat="1" ht="24.75" customHeight="1">
      <c r="A131" s="120" t="s">
        <v>238</v>
      </c>
      <c r="B131" s="81"/>
      <c r="C131" s="51">
        <v>100</v>
      </c>
      <c r="D131" s="34">
        <v>0</v>
      </c>
      <c r="E131" s="129">
        <v>0</v>
      </c>
      <c r="F131" s="19">
        <f t="shared" si="2"/>
        <v>0</v>
      </c>
      <c r="G131" s="19"/>
    </row>
    <row r="132" spans="1:7" s="2" customFormat="1" ht="38.25" hidden="1">
      <c r="A132" s="120" t="s">
        <v>239</v>
      </c>
      <c r="B132" s="81"/>
      <c r="C132" s="51">
        <v>0</v>
      </c>
      <c r="D132" s="31">
        <v>0</v>
      </c>
      <c r="E132" s="129"/>
      <c r="F132" s="19" t="e">
        <f t="shared" si="2"/>
        <v>#DIV/0!</v>
      </c>
      <c r="G132" s="19" t="e">
        <f t="shared" si="4"/>
        <v>#DIV/0!</v>
      </c>
    </row>
    <row r="133" spans="1:7" s="2" customFormat="1" ht="52.5" customHeight="1">
      <c r="A133" s="120" t="s">
        <v>240</v>
      </c>
      <c r="B133" s="81"/>
      <c r="C133" s="51">
        <v>5222984</v>
      </c>
      <c r="D133" s="31">
        <v>0</v>
      </c>
      <c r="E133" s="129">
        <v>0</v>
      </c>
      <c r="F133" s="19">
        <f t="shared" si="2"/>
        <v>0</v>
      </c>
      <c r="G133" s="19"/>
    </row>
    <row r="134" spans="1:7" s="2" customFormat="1" ht="18.75" customHeight="1">
      <c r="A134" s="120" t="s">
        <v>138</v>
      </c>
      <c r="B134" s="81"/>
      <c r="C134" s="51">
        <v>54800</v>
      </c>
      <c r="D134" s="31">
        <v>19379.55</v>
      </c>
      <c r="E134" s="129">
        <v>16275</v>
      </c>
      <c r="F134" s="19">
        <f aca="true" t="shared" si="5" ref="F134:F178">D134/C134*100</f>
        <v>35.364142335766424</v>
      </c>
      <c r="G134" s="19">
        <f t="shared" si="4"/>
        <v>119.07557603686637</v>
      </c>
    </row>
    <row r="135" spans="1:7" s="2" customFormat="1" ht="25.5" customHeight="1">
      <c r="A135" s="78" t="s">
        <v>139</v>
      </c>
      <c r="B135" s="95"/>
      <c r="C135" s="35">
        <v>570400</v>
      </c>
      <c r="D135" s="31">
        <v>200953.51</v>
      </c>
      <c r="E135" s="129">
        <v>194584.29</v>
      </c>
      <c r="F135" s="19">
        <f t="shared" si="5"/>
        <v>35.23027875175316</v>
      </c>
      <c r="G135" s="19">
        <f t="shared" si="4"/>
        <v>103.27324472083536</v>
      </c>
    </row>
    <row r="136" spans="1:7" s="2" customFormat="1" ht="12.75">
      <c r="A136" s="78" t="s">
        <v>140</v>
      </c>
      <c r="B136" s="95"/>
      <c r="C136" s="35">
        <v>570400</v>
      </c>
      <c r="D136" s="31">
        <v>183727</v>
      </c>
      <c r="E136" s="129">
        <v>151910.14</v>
      </c>
      <c r="F136" s="19">
        <f t="shared" si="5"/>
        <v>32.210203366058906</v>
      </c>
      <c r="G136" s="19">
        <f t="shared" si="4"/>
        <v>120.94452681038933</v>
      </c>
    </row>
    <row r="137" spans="1:7" s="2" customFormat="1" ht="39" customHeight="1">
      <c r="A137" s="78" t="s">
        <v>141</v>
      </c>
      <c r="B137" s="95"/>
      <c r="C137" s="35">
        <v>29072600</v>
      </c>
      <c r="D137" s="31">
        <v>11084600</v>
      </c>
      <c r="E137" s="129">
        <v>11193200</v>
      </c>
      <c r="F137" s="19">
        <f t="shared" si="5"/>
        <v>38.12730887502322</v>
      </c>
      <c r="G137" s="19">
        <f t="shared" si="4"/>
        <v>99.02976807347318</v>
      </c>
    </row>
    <row r="138" spans="1:7" s="2" customFormat="1" ht="39" customHeight="1">
      <c r="A138" s="78" t="s">
        <v>145</v>
      </c>
      <c r="B138" s="95"/>
      <c r="C138" s="35">
        <v>178046800</v>
      </c>
      <c r="D138" s="31">
        <v>75540500</v>
      </c>
      <c r="E138" s="129">
        <v>65197500</v>
      </c>
      <c r="F138" s="19">
        <f t="shared" si="5"/>
        <v>42.427328095759094</v>
      </c>
      <c r="G138" s="19">
        <f t="shared" si="4"/>
        <v>115.86410521875838</v>
      </c>
    </row>
    <row r="139" spans="1:7" s="2" customFormat="1" ht="27" customHeight="1" hidden="1">
      <c r="A139" s="78" t="s">
        <v>166</v>
      </c>
      <c r="B139" s="95"/>
      <c r="C139" s="35"/>
      <c r="D139" s="31"/>
      <c r="E139" s="129"/>
      <c r="F139" s="19"/>
      <c r="G139" s="19" t="e">
        <f t="shared" si="4"/>
        <v>#DIV/0!</v>
      </c>
    </row>
    <row r="140" spans="1:7" s="2" customFormat="1" ht="24.75" customHeight="1">
      <c r="A140" s="78" t="s">
        <v>146</v>
      </c>
      <c r="B140" s="95"/>
      <c r="C140" s="35">
        <v>47900</v>
      </c>
      <c r="D140" s="31">
        <v>0</v>
      </c>
      <c r="E140" s="129">
        <v>0</v>
      </c>
      <c r="F140" s="19">
        <f t="shared" si="5"/>
        <v>0</v>
      </c>
      <c r="G140" s="19"/>
    </row>
    <row r="141" spans="1:7" s="2" customFormat="1" ht="38.25">
      <c r="A141" s="78" t="s">
        <v>142</v>
      </c>
      <c r="B141" s="95"/>
      <c r="C141" s="35">
        <v>22013900</v>
      </c>
      <c r="D141" s="31">
        <v>9172500</v>
      </c>
      <c r="E141" s="129">
        <v>8520500</v>
      </c>
      <c r="F141" s="19">
        <f t="shared" si="5"/>
        <v>41.66685594101908</v>
      </c>
      <c r="G141" s="19">
        <f t="shared" si="4"/>
        <v>107.65213309078105</v>
      </c>
    </row>
    <row r="142" spans="1:7" s="2" customFormat="1" ht="12.75" hidden="1">
      <c r="A142" s="78"/>
      <c r="B142" s="95"/>
      <c r="C142" s="35"/>
      <c r="D142" s="31"/>
      <c r="E142" s="129"/>
      <c r="F142" s="19" t="e">
        <f t="shared" si="5"/>
        <v>#DIV/0!</v>
      </c>
      <c r="G142" s="19" t="e">
        <f t="shared" si="4"/>
        <v>#DIV/0!</v>
      </c>
    </row>
    <row r="143" spans="1:7" s="2" customFormat="1" ht="28.5" customHeight="1">
      <c r="A143" s="78" t="s">
        <v>143</v>
      </c>
      <c r="B143" s="95"/>
      <c r="C143" s="35">
        <v>876300</v>
      </c>
      <c r="D143" s="31">
        <v>241595</v>
      </c>
      <c r="E143" s="129">
        <v>289070</v>
      </c>
      <c r="F143" s="19">
        <f t="shared" si="5"/>
        <v>27.56989615428506</v>
      </c>
      <c r="G143" s="19">
        <f t="shared" si="4"/>
        <v>83.57664233576642</v>
      </c>
    </row>
    <row r="144" spans="1:7" s="2" customFormat="1" ht="36" customHeight="1">
      <c r="A144" s="78" t="s">
        <v>144</v>
      </c>
      <c r="B144" s="95"/>
      <c r="C144" s="35">
        <v>5608400</v>
      </c>
      <c r="D144" s="31">
        <v>2060063.35</v>
      </c>
      <c r="E144" s="129">
        <v>2665457.5</v>
      </c>
      <c r="F144" s="19">
        <f t="shared" si="5"/>
        <v>36.73174791384352</v>
      </c>
      <c r="G144" s="19">
        <f t="shared" si="4"/>
        <v>77.28742063979635</v>
      </c>
    </row>
    <row r="145" spans="1:7" s="1" customFormat="1" ht="51">
      <c r="A145" s="64" t="s">
        <v>241</v>
      </c>
      <c r="B145" s="91"/>
      <c r="C145" s="24">
        <v>248500</v>
      </c>
      <c r="D145" s="22">
        <v>102775.8</v>
      </c>
      <c r="E145" s="24">
        <v>75709.23</v>
      </c>
      <c r="F145" s="19">
        <f t="shared" si="5"/>
        <v>41.3584708249497</v>
      </c>
      <c r="G145" s="19">
        <f t="shared" si="4"/>
        <v>135.7506872015473</v>
      </c>
    </row>
    <row r="146" spans="1:7" s="1" customFormat="1" ht="25.5" customHeight="1">
      <c r="A146" s="121" t="s">
        <v>67</v>
      </c>
      <c r="B146" s="96"/>
      <c r="C146" s="24">
        <v>169200</v>
      </c>
      <c r="D146" s="22">
        <v>65810.08</v>
      </c>
      <c r="E146" s="24">
        <v>63725.96</v>
      </c>
      <c r="F146" s="19">
        <f t="shared" si="5"/>
        <v>38.8948463356974</v>
      </c>
      <c r="G146" s="19">
        <f t="shared" si="4"/>
        <v>103.270441120071</v>
      </c>
    </row>
    <row r="147" spans="1:7" s="1" customFormat="1" ht="42" customHeight="1">
      <c r="A147" s="79" t="s">
        <v>96</v>
      </c>
      <c r="B147" s="96"/>
      <c r="C147" s="24">
        <v>928620</v>
      </c>
      <c r="D147" s="22">
        <v>928620</v>
      </c>
      <c r="E147" s="24">
        <v>0</v>
      </c>
      <c r="F147" s="19">
        <f t="shared" si="5"/>
        <v>100</v>
      </c>
      <c r="G147" s="19"/>
    </row>
    <row r="148" spans="1:7" s="1" customFormat="1" ht="25.5" hidden="1">
      <c r="A148" s="64" t="s">
        <v>50</v>
      </c>
      <c r="B148" s="91"/>
      <c r="C148" s="36"/>
      <c r="D148" s="22"/>
      <c r="E148" s="24"/>
      <c r="F148" s="19" t="e">
        <f t="shared" si="5"/>
        <v>#DIV/0!</v>
      </c>
      <c r="G148" s="19" t="e">
        <f t="shared" si="4"/>
        <v>#DIV/0!</v>
      </c>
    </row>
    <row r="149" spans="1:7" s="1" customFormat="1" ht="16.5" customHeight="1" hidden="1">
      <c r="A149" s="64" t="s">
        <v>97</v>
      </c>
      <c r="B149" s="91"/>
      <c r="C149" s="24">
        <v>0</v>
      </c>
      <c r="D149" s="22">
        <v>0</v>
      </c>
      <c r="E149" s="24">
        <v>0</v>
      </c>
      <c r="F149" s="19" t="e">
        <f t="shared" si="5"/>
        <v>#DIV/0!</v>
      </c>
      <c r="G149" s="19"/>
    </row>
    <row r="150" spans="1:7" s="7" customFormat="1" ht="12.75" hidden="1">
      <c r="A150" s="66" t="s">
        <v>20</v>
      </c>
      <c r="B150" s="89"/>
      <c r="C150" s="27">
        <f>C151+C152+C154+C158+C155+C156+C157</f>
        <v>0</v>
      </c>
      <c r="D150" s="27">
        <f>D151+D152+D154+D158+D155+D156+D157</f>
        <v>0</v>
      </c>
      <c r="E150" s="27">
        <f>E151+E152+E154+E158+E155+E156+E157+E153</f>
        <v>0</v>
      </c>
      <c r="F150" s="19" t="e">
        <f t="shared" si="5"/>
        <v>#DIV/0!</v>
      </c>
      <c r="G150" s="19" t="e">
        <f t="shared" si="4"/>
        <v>#DIV/0!</v>
      </c>
    </row>
    <row r="151" spans="1:7" s="4" customFormat="1" ht="25.5" hidden="1">
      <c r="A151" s="64" t="s">
        <v>164</v>
      </c>
      <c r="B151" s="91"/>
      <c r="C151" s="24">
        <v>0</v>
      </c>
      <c r="D151" s="22">
        <v>0</v>
      </c>
      <c r="E151" s="24"/>
      <c r="F151" s="19" t="e">
        <f t="shared" si="5"/>
        <v>#DIV/0!</v>
      </c>
      <c r="G151" s="19" t="e">
        <f t="shared" si="4"/>
        <v>#DIV/0!</v>
      </c>
    </row>
    <row r="152" spans="1:7" s="4" customFormat="1" ht="51" hidden="1">
      <c r="A152" s="64" t="s">
        <v>112</v>
      </c>
      <c r="B152" s="91"/>
      <c r="C152" s="24">
        <v>0</v>
      </c>
      <c r="D152" s="22">
        <v>0</v>
      </c>
      <c r="E152" s="24"/>
      <c r="F152" s="19" t="e">
        <f t="shared" si="5"/>
        <v>#DIV/0!</v>
      </c>
      <c r="G152" s="19" t="e">
        <f t="shared" si="4"/>
        <v>#DIV/0!</v>
      </c>
    </row>
    <row r="153" spans="1:7" s="4" customFormat="1" ht="38.25" hidden="1">
      <c r="A153" s="64" t="s">
        <v>102</v>
      </c>
      <c r="B153" s="91"/>
      <c r="C153" s="24">
        <v>0</v>
      </c>
      <c r="D153" s="22">
        <v>0</v>
      </c>
      <c r="E153" s="24"/>
      <c r="F153" s="19" t="e">
        <f t="shared" si="5"/>
        <v>#DIV/0!</v>
      </c>
      <c r="G153" s="19" t="e">
        <f t="shared" si="4"/>
        <v>#DIV/0!</v>
      </c>
    </row>
    <row r="154" spans="1:7" s="4" customFormat="1" ht="38.25" hidden="1">
      <c r="A154" s="64" t="s">
        <v>98</v>
      </c>
      <c r="B154" s="91"/>
      <c r="C154" s="24">
        <v>0</v>
      </c>
      <c r="D154" s="22">
        <v>0</v>
      </c>
      <c r="E154" s="24"/>
      <c r="F154" s="19" t="e">
        <f t="shared" si="5"/>
        <v>#DIV/0!</v>
      </c>
      <c r="G154" s="19" t="e">
        <f t="shared" si="4"/>
        <v>#DIV/0!</v>
      </c>
    </row>
    <row r="155" spans="1:7" s="4" customFormat="1" ht="32.25" customHeight="1" hidden="1">
      <c r="A155" s="64" t="s">
        <v>112</v>
      </c>
      <c r="B155" s="91"/>
      <c r="C155" s="24">
        <v>0</v>
      </c>
      <c r="D155" s="22">
        <v>0</v>
      </c>
      <c r="E155" s="24">
        <v>0</v>
      </c>
      <c r="F155" s="19" t="e">
        <f t="shared" si="5"/>
        <v>#DIV/0!</v>
      </c>
      <c r="G155" s="19" t="e">
        <f t="shared" si="4"/>
        <v>#DIV/0!</v>
      </c>
    </row>
    <row r="156" spans="1:7" s="4" customFormat="1" ht="38.25" hidden="1">
      <c r="A156" s="64" t="s">
        <v>115</v>
      </c>
      <c r="B156" s="91"/>
      <c r="C156" s="24">
        <v>0</v>
      </c>
      <c r="D156" s="22">
        <v>0</v>
      </c>
      <c r="E156" s="24">
        <v>0</v>
      </c>
      <c r="F156" s="19" t="e">
        <f t="shared" si="5"/>
        <v>#DIV/0!</v>
      </c>
      <c r="G156" s="19" t="e">
        <f t="shared" si="4"/>
        <v>#DIV/0!</v>
      </c>
    </row>
    <row r="157" spans="1:7" s="4" customFormat="1" ht="38.25" hidden="1">
      <c r="A157" s="64" t="s">
        <v>116</v>
      </c>
      <c r="B157" s="91"/>
      <c r="C157" s="24">
        <v>0</v>
      </c>
      <c r="D157" s="22">
        <v>0</v>
      </c>
      <c r="E157" s="24">
        <v>0</v>
      </c>
      <c r="F157" s="19" t="e">
        <f t="shared" si="5"/>
        <v>#DIV/0!</v>
      </c>
      <c r="G157" s="19" t="e">
        <f t="shared" si="4"/>
        <v>#DIV/0!</v>
      </c>
    </row>
    <row r="158" spans="1:7" s="1" customFormat="1" ht="38.25" hidden="1">
      <c r="A158" s="29" t="s">
        <v>46</v>
      </c>
      <c r="B158" s="91"/>
      <c r="C158" s="24">
        <f>C159+C161+C171+C164+C160</f>
        <v>0</v>
      </c>
      <c r="D158" s="24">
        <f>D159+D161+D171+D164+D160</f>
        <v>0</v>
      </c>
      <c r="E158" s="24">
        <f>E159+E161+E171+E165+E160+E164</f>
        <v>0</v>
      </c>
      <c r="F158" s="19" t="e">
        <f t="shared" si="5"/>
        <v>#DIV/0!</v>
      </c>
      <c r="G158" s="19" t="e">
        <f t="shared" si="4"/>
        <v>#DIV/0!</v>
      </c>
    </row>
    <row r="159" spans="1:7" s="1" customFormat="1" ht="25.5" hidden="1">
      <c r="A159" s="64" t="s">
        <v>119</v>
      </c>
      <c r="B159" s="91"/>
      <c r="C159" s="24"/>
      <c r="D159" s="22"/>
      <c r="E159" s="24"/>
      <c r="F159" s="19" t="e">
        <f t="shared" si="5"/>
        <v>#DIV/0!</v>
      </c>
      <c r="G159" s="19" t="e">
        <f t="shared" si="4"/>
        <v>#DIV/0!</v>
      </c>
    </row>
    <row r="160" spans="1:7" s="1" customFormat="1" ht="12.75" hidden="1">
      <c r="A160" s="29" t="s">
        <v>170</v>
      </c>
      <c r="B160" s="91"/>
      <c r="C160" s="24"/>
      <c r="D160" s="22"/>
      <c r="E160" s="24"/>
      <c r="F160" s="19" t="e">
        <f t="shared" si="5"/>
        <v>#DIV/0!</v>
      </c>
      <c r="G160" s="19" t="e">
        <f t="shared" si="4"/>
        <v>#DIV/0!</v>
      </c>
    </row>
    <row r="161" spans="1:7" s="1" customFormat="1" ht="25.5" hidden="1">
      <c r="A161" s="29" t="s">
        <v>117</v>
      </c>
      <c r="B161" s="91"/>
      <c r="C161" s="24"/>
      <c r="D161" s="22"/>
      <c r="E161" s="24"/>
      <c r="F161" s="19" t="e">
        <f t="shared" si="5"/>
        <v>#DIV/0!</v>
      </c>
      <c r="G161" s="19" t="e">
        <f t="shared" si="4"/>
        <v>#DIV/0!</v>
      </c>
    </row>
    <row r="162" spans="1:7" s="1" customFormat="1" ht="12.75" hidden="1">
      <c r="A162" s="29" t="s">
        <v>101</v>
      </c>
      <c r="B162" s="91"/>
      <c r="C162" s="24"/>
      <c r="D162" s="22"/>
      <c r="E162" s="24"/>
      <c r="F162" s="19" t="e">
        <f t="shared" si="5"/>
        <v>#DIV/0!</v>
      </c>
      <c r="G162" s="19" t="e">
        <f t="shared" si="4"/>
        <v>#DIV/0!</v>
      </c>
    </row>
    <row r="163" spans="1:7" s="1" customFormat="1" ht="12.75" hidden="1">
      <c r="A163" s="64" t="s">
        <v>105</v>
      </c>
      <c r="B163" s="91"/>
      <c r="C163" s="24"/>
      <c r="D163" s="22"/>
      <c r="E163" s="24"/>
      <c r="F163" s="19" t="e">
        <f t="shared" si="5"/>
        <v>#DIV/0!</v>
      </c>
      <c r="G163" s="19" t="e">
        <f t="shared" si="4"/>
        <v>#DIV/0!</v>
      </c>
    </row>
    <row r="164" spans="1:7" s="1" customFormat="1" ht="25.5" hidden="1">
      <c r="A164" s="64" t="s">
        <v>172</v>
      </c>
      <c r="B164" s="91"/>
      <c r="C164" s="24"/>
      <c r="D164" s="22"/>
      <c r="E164" s="24"/>
      <c r="F164" s="19" t="e">
        <f t="shared" si="5"/>
        <v>#DIV/0!</v>
      </c>
      <c r="G164" s="19" t="e">
        <f t="shared" si="4"/>
        <v>#DIV/0!</v>
      </c>
    </row>
    <row r="165" spans="1:7" s="1" customFormat="1" ht="12.75" hidden="1">
      <c r="A165" s="64" t="s">
        <v>103</v>
      </c>
      <c r="B165" s="91"/>
      <c r="C165" s="24"/>
      <c r="D165" s="22"/>
      <c r="E165" s="24"/>
      <c r="F165" s="19" t="e">
        <f t="shared" si="5"/>
        <v>#DIV/0!</v>
      </c>
      <c r="G165" s="19" t="e">
        <f t="shared" si="4"/>
        <v>#DIV/0!</v>
      </c>
    </row>
    <row r="166" spans="1:7" s="1" customFormat="1" ht="12.75" hidden="1">
      <c r="A166" s="64" t="s">
        <v>74</v>
      </c>
      <c r="B166" s="91"/>
      <c r="C166" s="24"/>
      <c r="D166" s="22"/>
      <c r="E166" s="24"/>
      <c r="F166" s="19" t="e">
        <f t="shared" si="5"/>
        <v>#DIV/0!</v>
      </c>
      <c r="G166" s="19" t="e">
        <f t="shared" si="4"/>
        <v>#DIV/0!</v>
      </c>
    </row>
    <row r="167" spans="1:7" s="1" customFormat="1" ht="12.75" hidden="1">
      <c r="A167" s="64" t="s">
        <v>75</v>
      </c>
      <c r="B167" s="91"/>
      <c r="C167" s="24"/>
      <c r="D167" s="22"/>
      <c r="E167" s="24"/>
      <c r="F167" s="19" t="e">
        <f t="shared" si="5"/>
        <v>#DIV/0!</v>
      </c>
      <c r="G167" s="19" t="e">
        <f t="shared" si="4"/>
        <v>#DIV/0!</v>
      </c>
    </row>
    <row r="168" spans="1:7" s="2" customFormat="1" ht="25.5" hidden="1">
      <c r="A168" s="64" t="s">
        <v>80</v>
      </c>
      <c r="B168" s="91"/>
      <c r="C168" s="24"/>
      <c r="D168" s="22"/>
      <c r="E168" s="24"/>
      <c r="F168" s="19" t="e">
        <f t="shared" si="5"/>
        <v>#DIV/0!</v>
      </c>
      <c r="G168" s="19" t="e">
        <f t="shared" si="4"/>
        <v>#DIV/0!</v>
      </c>
    </row>
    <row r="169" spans="1:7" s="2" customFormat="1" ht="12.75" hidden="1">
      <c r="A169" s="64" t="s">
        <v>85</v>
      </c>
      <c r="B169" s="91"/>
      <c r="C169" s="24"/>
      <c r="D169" s="22"/>
      <c r="E169" s="24"/>
      <c r="F169" s="19" t="e">
        <f t="shared" si="5"/>
        <v>#DIV/0!</v>
      </c>
      <c r="G169" s="19" t="e">
        <f t="shared" si="4"/>
        <v>#DIV/0!</v>
      </c>
    </row>
    <row r="170" spans="1:7" s="2" customFormat="1" ht="12.75" hidden="1">
      <c r="A170" s="64" t="s">
        <v>86</v>
      </c>
      <c r="B170" s="91"/>
      <c r="C170" s="24"/>
      <c r="D170" s="22"/>
      <c r="E170" s="24"/>
      <c r="F170" s="19" t="e">
        <f t="shared" si="5"/>
        <v>#DIV/0!</v>
      </c>
      <c r="G170" s="19" t="e">
        <f t="shared" si="4"/>
        <v>#DIV/0!</v>
      </c>
    </row>
    <row r="171" spans="1:7" s="2" customFormat="1" ht="25.5" hidden="1">
      <c r="A171" s="29" t="s">
        <v>122</v>
      </c>
      <c r="B171" s="91"/>
      <c r="C171" s="24"/>
      <c r="D171" s="22"/>
      <c r="E171" s="24"/>
      <c r="F171" s="19" t="e">
        <f t="shared" si="5"/>
        <v>#DIV/0!</v>
      </c>
      <c r="G171" s="19" t="e">
        <f t="shared" si="4"/>
        <v>#DIV/0!</v>
      </c>
    </row>
    <row r="172" spans="1:7" s="7" customFormat="1" ht="15" customHeight="1">
      <c r="A172" s="66" t="s">
        <v>54</v>
      </c>
      <c r="B172" s="89"/>
      <c r="C172" s="27">
        <f>C173</f>
        <v>2990679</v>
      </c>
      <c r="D172" s="27">
        <f>D173</f>
        <v>1154953</v>
      </c>
      <c r="E172" s="27">
        <f>E173</f>
        <v>645862</v>
      </c>
      <c r="F172" s="19">
        <f t="shared" si="5"/>
        <v>38.61842076665533</v>
      </c>
      <c r="G172" s="19">
        <f t="shared" si="4"/>
        <v>178.82349480229522</v>
      </c>
    </row>
    <row r="173" spans="1:7" s="1" customFormat="1" ht="15" customHeight="1">
      <c r="A173" s="64" t="s">
        <v>51</v>
      </c>
      <c r="B173" s="91"/>
      <c r="C173" s="24">
        <v>2990679</v>
      </c>
      <c r="D173" s="22">
        <v>1154953</v>
      </c>
      <c r="E173" s="24">
        <v>645862</v>
      </c>
      <c r="F173" s="19">
        <f t="shared" si="5"/>
        <v>38.61842076665533</v>
      </c>
      <c r="G173" s="19">
        <f t="shared" si="4"/>
        <v>178.82349480229522</v>
      </c>
    </row>
    <row r="174" spans="1:7" s="7" customFormat="1" ht="62.25" customHeight="1" hidden="1">
      <c r="A174" s="66" t="s">
        <v>99</v>
      </c>
      <c r="B174" s="89"/>
      <c r="C174" s="27">
        <v>0</v>
      </c>
      <c r="D174" s="26">
        <v>0</v>
      </c>
      <c r="E174" s="27">
        <v>0</v>
      </c>
      <c r="F174" s="19"/>
      <c r="G174" s="19"/>
    </row>
    <row r="175" spans="1:7" s="1" customFormat="1" ht="0.75" customHeight="1" hidden="1">
      <c r="A175" s="64" t="s">
        <v>113</v>
      </c>
      <c r="B175" s="91"/>
      <c r="C175" s="24">
        <v>0</v>
      </c>
      <c r="D175" s="22">
        <v>0</v>
      </c>
      <c r="E175" s="24">
        <v>0</v>
      </c>
      <c r="F175" s="19" t="e">
        <f t="shared" si="5"/>
        <v>#DIV/0!</v>
      </c>
      <c r="G175" s="19" t="e">
        <f t="shared" si="4"/>
        <v>#DIV/0!</v>
      </c>
    </row>
    <row r="176" spans="1:7" s="7" customFormat="1" ht="12.75">
      <c r="A176" s="66" t="s">
        <v>55</v>
      </c>
      <c r="B176" s="89"/>
      <c r="C176" s="27">
        <f>C177+C178+C179</f>
        <v>0</v>
      </c>
      <c r="D176" s="26">
        <f>D177+D178+D179</f>
        <v>0</v>
      </c>
      <c r="E176" s="27">
        <f>E177+E178+E179</f>
        <v>-229160.48</v>
      </c>
      <c r="F176" s="19"/>
      <c r="G176" s="19">
        <f t="shared" si="4"/>
        <v>0</v>
      </c>
    </row>
    <row r="177" spans="1:7" s="7" customFormat="1" ht="25.5" hidden="1">
      <c r="A177" s="64" t="s">
        <v>106</v>
      </c>
      <c r="B177" s="91"/>
      <c r="C177" s="24">
        <v>0</v>
      </c>
      <c r="D177" s="22">
        <v>0</v>
      </c>
      <c r="E177" s="24">
        <v>0</v>
      </c>
      <c r="F177" s="19" t="e">
        <f t="shared" si="5"/>
        <v>#DIV/0!</v>
      </c>
      <c r="G177" s="19" t="e">
        <f t="shared" si="4"/>
        <v>#DIV/0!</v>
      </c>
    </row>
    <row r="178" spans="1:7" s="7" customFormat="1" ht="25.5" hidden="1">
      <c r="A178" s="64" t="s">
        <v>107</v>
      </c>
      <c r="B178" s="91"/>
      <c r="C178" s="24">
        <v>0</v>
      </c>
      <c r="D178" s="22">
        <v>0</v>
      </c>
      <c r="E178" s="24">
        <v>0</v>
      </c>
      <c r="F178" s="19" t="e">
        <f t="shared" si="5"/>
        <v>#DIV/0!</v>
      </c>
      <c r="G178" s="19" t="e">
        <f t="shared" si="4"/>
        <v>#DIV/0!</v>
      </c>
    </row>
    <row r="179" spans="1:7" s="7" customFormat="1" ht="25.5">
      <c r="A179" s="64" t="s">
        <v>108</v>
      </c>
      <c r="B179" s="91"/>
      <c r="C179" s="24">
        <v>0</v>
      </c>
      <c r="D179" s="22">
        <v>0</v>
      </c>
      <c r="E179" s="24">
        <v>-229160.48</v>
      </c>
      <c r="F179" s="19"/>
      <c r="G179" s="19">
        <f>D179/E179*100</f>
        <v>0</v>
      </c>
    </row>
    <row r="180" spans="1:7" s="135" customFormat="1" ht="19.5" customHeight="1">
      <c r="A180" s="132" t="s">
        <v>125</v>
      </c>
      <c r="B180" s="133"/>
      <c r="C180" s="134">
        <f>C63+C64</f>
        <v>473117339.77</v>
      </c>
      <c r="D180" s="134">
        <f>D63+D64</f>
        <v>163320072.17</v>
      </c>
      <c r="E180" s="134">
        <f>E63+E64</f>
        <v>141488784.73</v>
      </c>
      <c r="F180" s="134">
        <f aca="true" t="shared" si="6" ref="F180:F211">D180/C180*100</f>
        <v>34.5199929153719</v>
      </c>
      <c r="G180" s="134">
        <f aca="true" t="shared" si="7" ref="G180:G210">D180/E180*100</f>
        <v>115.42969464446257</v>
      </c>
    </row>
    <row r="181" spans="1:7" s="53" customFormat="1" ht="18.75" customHeight="1">
      <c r="A181" s="29" t="s">
        <v>23</v>
      </c>
      <c r="B181" s="91"/>
      <c r="C181" s="37"/>
      <c r="D181" s="46"/>
      <c r="E181" s="21"/>
      <c r="F181" s="19"/>
      <c r="G181" s="19"/>
    </row>
    <row r="182" spans="1:9" s="54" customFormat="1" ht="12.75">
      <c r="A182" s="52" t="s">
        <v>24</v>
      </c>
      <c r="B182" s="89"/>
      <c r="C182" s="123">
        <v>45148329</v>
      </c>
      <c r="D182" s="124">
        <v>18801752.66</v>
      </c>
      <c r="E182" s="19">
        <v>17420475.02</v>
      </c>
      <c r="F182" s="19">
        <f t="shared" si="6"/>
        <v>41.644404292349336</v>
      </c>
      <c r="G182" s="19">
        <f t="shared" si="7"/>
        <v>107.92904693135057</v>
      </c>
      <c r="I182" s="55"/>
    </row>
    <row r="183" spans="1:7" s="53" customFormat="1" ht="12.75">
      <c r="A183" s="29" t="s">
        <v>25</v>
      </c>
      <c r="B183" s="91"/>
      <c r="C183" s="111">
        <v>35800855</v>
      </c>
      <c r="D183" s="47">
        <v>14546536.78</v>
      </c>
      <c r="E183" s="21">
        <v>13876969.72</v>
      </c>
      <c r="F183" s="19">
        <f t="shared" si="6"/>
        <v>40.631813905003106</v>
      </c>
      <c r="G183" s="19">
        <f t="shared" si="7"/>
        <v>104.82502357150058</v>
      </c>
    </row>
    <row r="184" spans="1:7" s="53" customFormat="1" ht="12.75">
      <c r="A184" s="29" t="s">
        <v>26</v>
      </c>
      <c r="B184" s="91"/>
      <c r="C184" s="112">
        <v>1644900</v>
      </c>
      <c r="D184" s="47">
        <v>875464.92</v>
      </c>
      <c r="E184" s="21">
        <v>796771.19</v>
      </c>
      <c r="F184" s="19">
        <f t="shared" si="6"/>
        <v>53.22298741564837</v>
      </c>
      <c r="G184" s="19">
        <f t="shared" si="7"/>
        <v>109.876578243247</v>
      </c>
    </row>
    <row r="185" spans="1:7" s="53" customFormat="1" ht="12.75">
      <c r="A185" s="29" t="s">
        <v>27</v>
      </c>
      <c r="B185" s="91"/>
      <c r="C185" s="112">
        <f>C182-C183-C184</f>
        <v>7702574</v>
      </c>
      <c r="D185" s="20">
        <f>D182-D183-D184</f>
        <v>3379750.960000001</v>
      </c>
      <c r="E185" s="21">
        <f>E182-E183-E184</f>
        <v>2746734.109999999</v>
      </c>
      <c r="F185" s="19">
        <f t="shared" si="6"/>
        <v>43.878201754374594</v>
      </c>
      <c r="G185" s="19">
        <f t="shared" si="7"/>
        <v>123.04616408611906</v>
      </c>
    </row>
    <row r="186" spans="1:7" s="54" customFormat="1" ht="15.75" customHeight="1">
      <c r="A186" s="52" t="s">
        <v>28</v>
      </c>
      <c r="B186" s="89"/>
      <c r="C186" s="123">
        <v>1069000</v>
      </c>
      <c r="D186" s="124">
        <v>401264.09</v>
      </c>
      <c r="E186" s="19">
        <v>359505.91</v>
      </c>
      <c r="F186" s="19">
        <f t="shared" si="6"/>
        <v>37.536397567820394</v>
      </c>
      <c r="G186" s="19">
        <f t="shared" si="7"/>
        <v>111.61543630812636</v>
      </c>
    </row>
    <row r="187" spans="1:7" s="54" customFormat="1" ht="16.5" customHeight="1">
      <c r="A187" s="52" t="s">
        <v>29</v>
      </c>
      <c r="B187" s="89"/>
      <c r="C187" s="123">
        <v>5383424</v>
      </c>
      <c r="D187" s="124">
        <v>1929074.56</v>
      </c>
      <c r="E187" s="19">
        <v>1104226.73</v>
      </c>
      <c r="F187" s="19">
        <f t="shared" si="6"/>
        <v>35.83359883969756</v>
      </c>
      <c r="G187" s="19">
        <f t="shared" si="7"/>
        <v>174.69913629060582</v>
      </c>
    </row>
    <row r="188" spans="1:7" s="54" customFormat="1" ht="13.5" customHeight="1">
      <c r="A188" s="52" t="s">
        <v>30</v>
      </c>
      <c r="B188" s="89"/>
      <c r="C188" s="113">
        <f>C189+C190+C192+C191</f>
        <v>43561585</v>
      </c>
      <c r="D188" s="18">
        <f>D189+D190+D192+D191</f>
        <v>7228038.59</v>
      </c>
      <c r="E188" s="19">
        <f>E189+E190+E191+E192</f>
        <v>4903546.85</v>
      </c>
      <c r="F188" s="19">
        <f t="shared" si="6"/>
        <v>16.59268961402575</v>
      </c>
      <c r="G188" s="19">
        <f t="shared" si="7"/>
        <v>147.40429348605082</v>
      </c>
    </row>
    <row r="189" spans="1:7" s="53" customFormat="1" ht="12.75">
      <c r="A189" s="29" t="s">
        <v>31</v>
      </c>
      <c r="B189" s="91"/>
      <c r="C189" s="125">
        <v>11705600</v>
      </c>
      <c r="D189" s="47">
        <v>169302.59</v>
      </c>
      <c r="E189" s="21">
        <v>7800</v>
      </c>
      <c r="F189" s="19">
        <f t="shared" si="6"/>
        <v>1.446338419218152</v>
      </c>
      <c r="G189" s="19">
        <f t="shared" si="7"/>
        <v>2170.5460256410256</v>
      </c>
    </row>
    <row r="190" spans="1:7" s="53" customFormat="1" ht="13.5" customHeight="1">
      <c r="A190" s="29" t="s">
        <v>32</v>
      </c>
      <c r="B190" s="91"/>
      <c r="C190" s="125">
        <v>31463485</v>
      </c>
      <c r="D190" s="47">
        <v>7001236</v>
      </c>
      <c r="E190" s="21">
        <v>4865746.85</v>
      </c>
      <c r="F190" s="19">
        <f t="shared" si="6"/>
        <v>22.25194062259791</v>
      </c>
      <c r="G190" s="19">
        <f t="shared" si="7"/>
        <v>143.88820906291087</v>
      </c>
    </row>
    <row r="191" spans="1:7" s="53" customFormat="1" ht="12.75" hidden="1">
      <c r="A191" s="29" t="s">
        <v>72</v>
      </c>
      <c r="B191" s="91"/>
      <c r="C191" s="112"/>
      <c r="D191" s="20"/>
      <c r="E191" s="21"/>
      <c r="F191" s="19" t="e">
        <f t="shared" si="6"/>
        <v>#DIV/0!</v>
      </c>
      <c r="G191" s="19" t="e">
        <f t="shared" si="7"/>
        <v>#DIV/0!</v>
      </c>
    </row>
    <row r="192" spans="1:7" s="53" customFormat="1" ht="14.25" customHeight="1">
      <c r="A192" s="29" t="s">
        <v>33</v>
      </c>
      <c r="B192" s="91"/>
      <c r="C192" s="125">
        <v>392500</v>
      </c>
      <c r="D192" s="47">
        <v>57500</v>
      </c>
      <c r="E192" s="21">
        <v>30000</v>
      </c>
      <c r="F192" s="19">
        <f t="shared" si="6"/>
        <v>14.64968152866242</v>
      </c>
      <c r="G192" s="19">
        <f t="shared" si="7"/>
        <v>191.66666666666669</v>
      </c>
    </row>
    <row r="193" spans="1:7" s="54" customFormat="1" ht="15" customHeight="1">
      <c r="A193" s="52" t="s">
        <v>34</v>
      </c>
      <c r="B193" s="89"/>
      <c r="C193" s="114">
        <f>C194+C195+C196+C197</f>
        <v>17136552</v>
      </c>
      <c r="D193" s="114">
        <f>D194+D195+D196+D197</f>
        <v>2848956.15</v>
      </c>
      <c r="E193" s="19">
        <f>E194+E195+E196+E197</f>
        <v>2266339.6100000003</v>
      </c>
      <c r="F193" s="19">
        <f t="shared" si="6"/>
        <v>16.625025559400747</v>
      </c>
      <c r="G193" s="19">
        <f t="shared" si="7"/>
        <v>125.70738019267993</v>
      </c>
    </row>
    <row r="194" spans="1:7" s="53" customFormat="1" ht="12.75">
      <c r="A194" s="29" t="s">
        <v>35</v>
      </c>
      <c r="B194" s="91"/>
      <c r="C194" s="125">
        <v>5349088</v>
      </c>
      <c r="D194" s="47">
        <v>19507.37</v>
      </c>
      <c r="E194" s="21">
        <v>12716.92</v>
      </c>
      <c r="F194" s="19">
        <f t="shared" si="6"/>
        <v>0.3646859053356385</v>
      </c>
      <c r="G194" s="19">
        <f t="shared" si="7"/>
        <v>153.3969703355844</v>
      </c>
    </row>
    <row r="195" spans="1:7" s="53" customFormat="1" ht="12.75">
      <c r="A195" s="29" t="s">
        <v>36</v>
      </c>
      <c r="B195" s="91"/>
      <c r="C195" s="125">
        <v>1525000</v>
      </c>
      <c r="D195" s="47">
        <v>199448.89</v>
      </c>
      <c r="E195" s="21">
        <v>80723.63</v>
      </c>
      <c r="F195" s="19">
        <f t="shared" si="6"/>
        <v>13.078615737704919</v>
      </c>
      <c r="G195" s="19">
        <f t="shared" si="7"/>
        <v>247.07621547742588</v>
      </c>
    </row>
    <row r="196" spans="1:7" s="53" customFormat="1" ht="12" customHeight="1">
      <c r="A196" s="29" t="s">
        <v>37</v>
      </c>
      <c r="B196" s="91"/>
      <c r="C196" s="125">
        <v>8134229</v>
      </c>
      <c r="D196" s="47">
        <v>1852521.64</v>
      </c>
      <c r="E196" s="21">
        <v>1484803.06</v>
      </c>
      <c r="F196" s="19">
        <f t="shared" si="6"/>
        <v>22.774397425988376</v>
      </c>
      <c r="G196" s="19">
        <f t="shared" si="7"/>
        <v>124.76547832545548</v>
      </c>
    </row>
    <row r="197" spans="1:7" s="53" customFormat="1" ht="11.25" customHeight="1">
      <c r="A197" s="29" t="s">
        <v>118</v>
      </c>
      <c r="B197" s="91"/>
      <c r="C197" s="125">
        <v>2128235</v>
      </c>
      <c r="D197" s="47">
        <v>777478.25</v>
      </c>
      <c r="E197" s="21">
        <v>688096</v>
      </c>
      <c r="F197" s="19">
        <f t="shared" si="6"/>
        <v>36.53159777938056</v>
      </c>
      <c r="G197" s="19">
        <f t="shared" si="7"/>
        <v>112.98979357531506</v>
      </c>
    </row>
    <row r="198" spans="1:7" s="54" customFormat="1" ht="12.75">
      <c r="A198" s="52" t="s">
        <v>133</v>
      </c>
      <c r="B198" s="89"/>
      <c r="C198" s="114">
        <v>500000</v>
      </c>
      <c r="D198" s="18">
        <v>0</v>
      </c>
      <c r="E198" s="19">
        <v>0</v>
      </c>
      <c r="F198" s="19">
        <f t="shared" si="6"/>
        <v>0</v>
      </c>
      <c r="G198" s="19"/>
    </row>
    <row r="199" spans="1:7" s="54" customFormat="1" ht="13.5" customHeight="1">
      <c r="A199" s="52" t="s">
        <v>38</v>
      </c>
      <c r="B199" s="89"/>
      <c r="C199" s="123">
        <v>291215667</v>
      </c>
      <c r="D199" s="124">
        <v>113284982.32</v>
      </c>
      <c r="E199" s="19">
        <v>101739765.33</v>
      </c>
      <c r="F199" s="19">
        <f t="shared" si="6"/>
        <v>38.90071694528715</v>
      </c>
      <c r="G199" s="19">
        <f t="shared" si="7"/>
        <v>111.34779203839548</v>
      </c>
    </row>
    <row r="200" spans="1:7" s="53" customFormat="1" ht="12.75">
      <c r="A200" s="29" t="s">
        <v>52</v>
      </c>
      <c r="B200" s="91"/>
      <c r="C200" s="112">
        <v>278839770</v>
      </c>
      <c r="D200" s="20">
        <v>108542804.2</v>
      </c>
      <c r="E200" s="21">
        <v>97532864</v>
      </c>
      <c r="F200" s="19">
        <f t="shared" si="6"/>
        <v>38.92658647652736</v>
      </c>
      <c r="G200" s="19">
        <f t="shared" si="7"/>
        <v>111.28844140165923</v>
      </c>
    </row>
    <row r="201" spans="1:7" s="53" customFormat="1" ht="12.75">
      <c r="A201" s="29" t="s">
        <v>25</v>
      </c>
      <c r="B201" s="91"/>
      <c r="C201" s="111">
        <v>10112840</v>
      </c>
      <c r="D201" s="47">
        <v>4070298.81</v>
      </c>
      <c r="E201" s="21">
        <v>3369319.64</v>
      </c>
      <c r="F201" s="19">
        <f t="shared" si="6"/>
        <v>40.24882041048805</v>
      </c>
      <c r="G201" s="19">
        <f t="shared" si="7"/>
        <v>120.80476906014177</v>
      </c>
    </row>
    <row r="202" spans="1:7" s="54" customFormat="1" ht="18.75" customHeight="1">
      <c r="A202" s="52" t="s">
        <v>47</v>
      </c>
      <c r="B202" s="89"/>
      <c r="C202" s="123">
        <v>55369910.86</v>
      </c>
      <c r="D202" s="124">
        <v>18841305.08</v>
      </c>
      <c r="E202" s="19">
        <v>11405944.8</v>
      </c>
      <c r="F202" s="19">
        <f t="shared" si="6"/>
        <v>34.028057454597096</v>
      </c>
      <c r="G202" s="19">
        <f t="shared" si="7"/>
        <v>165.1884645277259</v>
      </c>
    </row>
    <row r="203" spans="1:7" s="53" customFormat="1" ht="12" customHeight="1">
      <c r="A203" s="29" t="s">
        <v>52</v>
      </c>
      <c r="B203" s="91"/>
      <c r="C203" s="112">
        <v>25578189.86</v>
      </c>
      <c r="D203" s="20">
        <v>14245975.72</v>
      </c>
      <c r="E203" s="21">
        <v>7675794</v>
      </c>
      <c r="F203" s="19">
        <f t="shared" si="6"/>
        <v>55.6957931658734</v>
      </c>
      <c r="G203" s="19">
        <f t="shared" si="7"/>
        <v>185.59611839504814</v>
      </c>
    </row>
    <row r="204" spans="1:7" s="53" customFormat="1" ht="12.75" hidden="1">
      <c r="A204" s="29" t="s">
        <v>27</v>
      </c>
      <c r="B204" s="91"/>
      <c r="C204" s="115">
        <v>0</v>
      </c>
      <c r="D204" s="20">
        <v>0</v>
      </c>
      <c r="E204" s="21"/>
      <c r="F204" s="19" t="e">
        <f t="shared" si="6"/>
        <v>#DIV/0!</v>
      </c>
      <c r="G204" s="19" t="e">
        <f t="shared" si="7"/>
        <v>#DIV/0!</v>
      </c>
    </row>
    <row r="205" spans="1:7" s="54" customFormat="1" ht="12.75" customHeight="1">
      <c r="A205" s="52" t="s">
        <v>39</v>
      </c>
      <c r="B205" s="89"/>
      <c r="C205" s="114">
        <f>C206+C207+C208+C209</f>
        <v>14833629.04</v>
      </c>
      <c r="D205" s="18">
        <f>D206+D207+D208+D209</f>
        <v>4720136.4</v>
      </c>
      <c r="E205" s="18">
        <f>E206+E207+E208+E209</f>
        <v>3225583.85</v>
      </c>
      <c r="F205" s="19">
        <f t="shared" si="6"/>
        <v>31.820509918859347</v>
      </c>
      <c r="G205" s="19">
        <f t="shared" si="7"/>
        <v>146.33432641969608</v>
      </c>
    </row>
    <row r="206" spans="1:7" s="53" customFormat="1" ht="11.25" customHeight="1">
      <c r="A206" s="29" t="s">
        <v>40</v>
      </c>
      <c r="B206" s="91"/>
      <c r="C206" s="125">
        <v>150000</v>
      </c>
      <c r="D206" s="47">
        <v>48559.4</v>
      </c>
      <c r="E206" s="21">
        <v>45776.16</v>
      </c>
      <c r="F206" s="19">
        <f t="shared" si="6"/>
        <v>32.372933333333336</v>
      </c>
      <c r="G206" s="19">
        <f t="shared" si="7"/>
        <v>106.08010807372222</v>
      </c>
    </row>
    <row r="207" spans="1:7" s="53" customFormat="1" ht="16.5" customHeight="1">
      <c r="A207" s="29" t="s">
        <v>41</v>
      </c>
      <c r="B207" s="91"/>
      <c r="C207" s="125">
        <v>13138309.04</v>
      </c>
      <c r="D207" s="47">
        <v>3538330.72</v>
      </c>
      <c r="E207" s="21">
        <v>2954527.5</v>
      </c>
      <c r="F207" s="19">
        <f t="shared" si="6"/>
        <v>26.93140121173463</v>
      </c>
      <c r="G207" s="19">
        <f t="shared" si="7"/>
        <v>119.75961367765235</v>
      </c>
    </row>
    <row r="208" spans="1:7" s="53" customFormat="1" ht="15" customHeight="1">
      <c r="A208" s="29" t="s">
        <v>42</v>
      </c>
      <c r="B208" s="91"/>
      <c r="C208" s="125">
        <v>1351320</v>
      </c>
      <c r="D208" s="47">
        <v>1097084.28</v>
      </c>
      <c r="E208" s="21">
        <v>138990.19</v>
      </c>
      <c r="F208" s="19">
        <f t="shared" si="6"/>
        <v>81.18612023798953</v>
      </c>
      <c r="G208" s="19">
        <f t="shared" si="7"/>
        <v>789.3249732229303</v>
      </c>
    </row>
    <row r="209" spans="1:7" s="53" customFormat="1" ht="15" customHeight="1">
      <c r="A209" s="29" t="s">
        <v>87</v>
      </c>
      <c r="B209" s="91"/>
      <c r="C209" s="125">
        <v>194000</v>
      </c>
      <c r="D209" s="47">
        <v>36162</v>
      </c>
      <c r="E209" s="21">
        <v>86290</v>
      </c>
      <c r="F209" s="19">
        <f t="shared" si="6"/>
        <v>18.64020618556701</v>
      </c>
      <c r="G209" s="19">
        <f t="shared" si="7"/>
        <v>41.907521149611775</v>
      </c>
    </row>
    <row r="210" spans="1:7" s="54" customFormat="1" ht="12.75">
      <c r="A210" s="52" t="s">
        <v>43</v>
      </c>
      <c r="B210" s="89"/>
      <c r="C210" s="123">
        <v>4208815</v>
      </c>
      <c r="D210" s="124">
        <v>241065</v>
      </c>
      <c r="E210" s="19">
        <v>237300</v>
      </c>
      <c r="F210" s="19">
        <f t="shared" si="6"/>
        <v>5.727621670232595</v>
      </c>
      <c r="G210" s="19">
        <f t="shared" si="7"/>
        <v>101.58659924146649</v>
      </c>
    </row>
    <row r="211" spans="1:7" s="1" customFormat="1" ht="12.75" hidden="1">
      <c r="A211" s="28" t="s">
        <v>134</v>
      </c>
      <c r="B211" s="97"/>
      <c r="C211" s="21">
        <v>0</v>
      </c>
      <c r="D211" s="20">
        <v>0</v>
      </c>
      <c r="E211" s="21"/>
      <c r="F211" s="19" t="e">
        <f t="shared" si="6"/>
        <v>#DIV/0!</v>
      </c>
      <c r="G211" s="17" t="e">
        <f>D211/E211*100</f>
        <v>#DIV/0!</v>
      </c>
    </row>
    <row r="212" spans="1:7" s="140" customFormat="1" ht="17.25" customHeight="1">
      <c r="A212" s="132" t="s">
        <v>124</v>
      </c>
      <c r="B212" s="133"/>
      <c r="C212" s="134">
        <f>C211+C210+C205+C202+C199+C198+C193+C188+C187+C186+C182</f>
        <v>478426911.9</v>
      </c>
      <c r="D212" s="134">
        <f>D211+D210+D205+D202+D199+D198+D193+D188+D187+D186+D182</f>
        <v>168296574.85</v>
      </c>
      <c r="E212" s="134">
        <f>E182+E186+E187+E188+E193+E199+E202+E205+E210</f>
        <v>142662688.1</v>
      </c>
      <c r="F212" s="134">
        <f>D212/C212*100</f>
        <v>35.177071076883124</v>
      </c>
      <c r="G212" s="134">
        <f>D212/E212*100</f>
        <v>117.96817870979119</v>
      </c>
    </row>
    <row r="213" spans="1:7" ht="12.75">
      <c r="A213" s="28" t="s">
        <v>44</v>
      </c>
      <c r="B213" s="97"/>
      <c r="C213" s="24">
        <f>C180-C212</f>
        <v>-5309572.129999995</v>
      </c>
      <c r="D213" s="22">
        <f>D180-D212</f>
        <v>-4976502.680000007</v>
      </c>
      <c r="E213" s="24">
        <f>E180-E212</f>
        <v>-1173903.3700000048</v>
      </c>
      <c r="F213" s="21"/>
      <c r="G213" s="21"/>
    </row>
    <row r="214" spans="1:7" ht="12.75">
      <c r="A214" s="38"/>
      <c r="B214" s="98"/>
      <c r="C214" s="39"/>
      <c r="D214" s="48"/>
      <c r="E214" s="130"/>
      <c r="F214" s="40"/>
      <c r="G214" s="40"/>
    </row>
    <row r="215" spans="1:7" ht="22.5" customHeight="1">
      <c r="A215" s="146" t="s">
        <v>100</v>
      </c>
      <c r="B215" s="146"/>
      <c r="C215" s="146"/>
      <c r="D215" s="146"/>
      <c r="E215" s="146"/>
      <c r="F215" s="146"/>
      <c r="G215" s="146"/>
    </row>
    <row r="216" spans="4:6" ht="12.75">
      <c r="D216" s="49"/>
      <c r="E216" s="145"/>
      <c r="F216" s="145"/>
    </row>
  </sheetData>
  <sheetProtection/>
  <mergeCells count="4">
    <mergeCell ref="A1:G1"/>
    <mergeCell ref="F2:G2"/>
    <mergeCell ref="E216:F216"/>
    <mergeCell ref="A215:G215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2018-06-13T04:15:18Z</cp:lastPrinted>
  <dcterms:created xsi:type="dcterms:W3CDTF">2006-03-13T07:15:44Z</dcterms:created>
  <dcterms:modified xsi:type="dcterms:W3CDTF">2018-06-13T04:16:38Z</dcterms:modified>
  <cp:category/>
  <cp:version/>
  <cp:contentType/>
  <cp:contentStatus/>
</cp:coreProperties>
</file>